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1 00 Pol" sheetId="12" r:id="rId3"/>
    <sheet name="SO 01 1-SA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00 Pol'!$1:$7</definedName>
    <definedName name="_xlnm.Print_Titles" localSheetId="3">'SO 01 1-SA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00 Pol'!$A$1:$X$27</definedName>
    <definedName name="_xlnm.Print_Area" localSheetId="3">'SO 01 1-SA Pol'!$A$1:$X$242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39" i="1"/>
  <c r="F39" i="1"/>
  <c r="G241" i="13"/>
  <c r="BA238" i="13"/>
  <c r="BA218" i="13"/>
  <c r="BA30" i="13"/>
  <c r="I8" i="13"/>
  <c r="Q8" i="13"/>
  <c r="G9" i="13"/>
  <c r="G8" i="13" s="1"/>
  <c r="I9" i="13"/>
  <c r="K9" i="13"/>
  <c r="K8" i="13" s="1"/>
  <c r="O9" i="13"/>
  <c r="O8" i="13" s="1"/>
  <c r="Q9" i="13"/>
  <c r="V9" i="13"/>
  <c r="V8" i="13" s="1"/>
  <c r="G29" i="13"/>
  <c r="G28" i="13" s="1"/>
  <c r="I29" i="13"/>
  <c r="K29" i="13"/>
  <c r="K28" i="13" s="1"/>
  <c r="O29" i="13"/>
  <c r="O28" i="13" s="1"/>
  <c r="Q29" i="13"/>
  <c r="V29" i="13"/>
  <c r="V28" i="13" s="1"/>
  <c r="G41" i="13"/>
  <c r="I41" i="13"/>
  <c r="I28" i="13" s="1"/>
  <c r="K41" i="13"/>
  <c r="M41" i="13"/>
  <c r="O41" i="13"/>
  <c r="Q41" i="13"/>
  <c r="Q28" i="13" s="1"/>
  <c r="V41" i="13"/>
  <c r="G61" i="13"/>
  <c r="M61" i="13" s="1"/>
  <c r="I61" i="13"/>
  <c r="K61" i="13"/>
  <c r="O61" i="13"/>
  <c r="Q61" i="13"/>
  <c r="V61" i="13"/>
  <c r="G73" i="13"/>
  <c r="G72" i="13" s="1"/>
  <c r="I73" i="13"/>
  <c r="K73" i="13"/>
  <c r="K72" i="13" s="1"/>
  <c r="O73" i="13"/>
  <c r="O72" i="13" s="1"/>
  <c r="Q73" i="13"/>
  <c r="V73" i="13"/>
  <c r="V72" i="13" s="1"/>
  <c r="G83" i="13"/>
  <c r="I83" i="13"/>
  <c r="I72" i="13" s="1"/>
  <c r="K83" i="13"/>
  <c r="M83" i="13"/>
  <c r="O83" i="13"/>
  <c r="Q83" i="13"/>
  <c r="Q72" i="13" s="1"/>
  <c r="V83" i="13"/>
  <c r="G93" i="13"/>
  <c r="M93" i="13" s="1"/>
  <c r="I93" i="13"/>
  <c r="K93" i="13"/>
  <c r="O93" i="13"/>
  <c r="Q93" i="13"/>
  <c r="V93" i="13"/>
  <c r="G95" i="13"/>
  <c r="I95" i="13"/>
  <c r="K95" i="13"/>
  <c r="M95" i="13"/>
  <c r="O95" i="13"/>
  <c r="Q95" i="13"/>
  <c r="V95" i="13"/>
  <c r="G97" i="13"/>
  <c r="K97" i="13"/>
  <c r="O97" i="13"/>
  <c r="V97" i="13"/>
  <c r="G98" i="13"/>
  <c r="I98" i="13"/>
  <c r="I97" i="13" s="1"/>
  <c r="K98" i="13"/>
  <c r="M98" i="13"/>
  <c r="M97" i="13" s="1"/>
  <c r="O98" i="13"/>
  <c r="Q98" i="13"/>
  <c r="Q97" i="13" s="1"/>
  <c r="V98" i="13"/>
  <c r="G105" i="13"/>
  <c r="I105" i="13"/>
  <c r="I104" i="13" s="1"/>
  <c r="K105" i="13"/>
  <c r="M105" i="13"/>
  <c r="O105" i="13"/>
  <c r="Q105" i="13"/>
  <c r="Q104" i="13" s="1"/>
  <c r="V105" i="13"/>
  <c r="G117" i="13"/>
  <c r="M117" i="13" s="1"/>
  <c r="I117" i="13"/>
  <c r="K117" i="13"/>
  <c r="K104" i="13" s="1"/>
  <c r="O117" i="13"/>
  <c r="O104" i="13" s="1"/>
  <c r="Q117" i="13"/>
  <c r="V117" i="13"/>
  <c r="V104" i="13" s="1"/>
  <c r="G137" i="13"/>
  <c r="I137" i="13"/>
  <c r="K137" i="13"/>
  <c r="M137" i="13"/>
  <c r="O137" i="13"/>
  <c r="Q137" i="13"/>
  <c r="V137" i="13"/>
  <c r="G148" i="13"/>
  <c r="M148" i="13" s="1"/>
  <c r="I148" i="13"/>
  <c r="K148" i="13"/>
  <c r="O148" i="13"/>
  <c r="Q148" i="13"/>
  <c r="V148" i="13"/>
  <c r="G159" i="13"/>
  <c r="I159" i="13"/>
  <c r="K159" i="13"/>
  <c r="M159" i="13"/>
  <c r="O159" i="13"/>
  <c r="Q159" i="13"/>
  <c r="V159" i="13"/>
  <c r="G170" i="13"/>
  <c r="M170" i="13" s="1"/>
  <c r="I170" i="13"/>
  <c r="K170" i="13"/>
  <c r="O170" i="13"/>
  <c r="Q170" i="13"/>
  <c r="V170" i="13"/>
  <c r="G182" i="13"/>
  <c r="I182" i="13"/>
  <c r="K182" i="13"/>
  <c r="M182" i="13"/>
  <c r="O182" i="13"/>
  <c r="Q182" i="13"/>
  <c r="V182" i="13"/>
  <c r="G213" i="13"/>
  <c r="M213" i="13" s="1"/>
  <c r="I213" i="13"/>
  <c r="K213" i="13"/>
  <c r="O213" i="13"/>
  <c r="Q213" i="13"/>
  <c r="V213" i="13"/>
  <c r="I216" i="13"/>
  <c r="Q216" i="13"/>
  <c r="G217" i="13"/>
  <c r="G216" i="13" s="1"/>
  <c r="I217" i="13"/>
  <c r="K217" i="13"/>
  <c r="K216" i="13" s="1"/>
  <c r="O217" i="13"/>
  <c r="O216" i="13" s="1"/>
  <c r="Q217" i="13"/>
  <c r="V217" i="13"/>
  <c r="V216" i="13" s="1"/>
  <c r="I236" i="13"/>
  <c r="Q236" i="13"/>
  <c r="G237" i="13"/>
  <c r="G236" i="13" s="1"/>
  <c r="I237" i="13"/>
  <c r="K237" i="13"/>
  <c r="K236" i="13" s="1"/>
  <c r="O237" i="13"/>
  <c r="O236" i="13" s="1"/>
  <c r="Q237" i="13"/>
  <c r="V237" i="13"/>
  <c r="V236" i="13" s="1"/>
  <c r="AE241" i="13"/>
  <c r="AF241" i="13"/>
  <c r="G26" i="12"/>
  <c r="BA23" i="12"/>
  <c r="BA20" i="12"/>
  <c r="BA16" i="12"/>
  <c r="BA13" i="12"/>
  <c r="BA10" i="12"/>
  <c r="G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2" i="12"/>
  <c r="M22" i="12" s="1"/>
  <c r="I22" i="12"/>
  <c r="K22" i="12"/>
  <c r="K18" i="12" s="1"/>
  <c r="O22" i="12"/>
  <c r="O18" i="12" s="1"/>
  <c r="Q22" i="12"/>
  <c r="V22" i="12"/>
  <c r="V18" i="12" s="1"/>
  <c r="AE26" i="12"/>
  <c r="AF26" i="12"/>
  <c r="I20" i="1"/>
  <c r="I19" i="1"/>
  <c r="I18" i="1"/>
  <c r="I17" i="1"/>
  <c r="I16" i="1"/>
  <c r="I60" i="1"/>
  <c r="J59" i="1"/>
  <c r="J58" i="1"/>
  <c r="J57" i="1"/>
  <c r="J56" i="1"/>
  <c r="J55" i="1"/>
  <c r="J54" i="1"/>
  <c r="J53" i="1"/>
  <c r="J52" i="1"/>
  <c r="J51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H39" i="1"/>
  <c r="H44" i="1" s="1"/>
  <c r="J60" i="1" l="1"/>
  <c r="A23" i="1"/>
  <c r="A24" i="1" s="1"/>
  <c r="G24" i="1" s="1"/>
  <c r="A27" i="1" s="1"/>
  <c r="A29" i="1" s="1"/>
  <c r="G29" i="1" s="1"/>
  <c r="G27" i="1" s="1"/>
  <c r="G28" i="1"/>
  <c r="M104" i="13"/>
  <c r="G104" i="13"/>
  <c r="M237" i="13"/>
  <c r="M236" i="13" s="1"/>
  <c r="M217" i="13"/>
  <c r="M216" i="13" s="1"/>
  <c r="M73" i="13"/>
  <c r="M72" i="13" s="1"/>
  <c r="M29" i="13"/>
  <c r="M28" i="13" s="1"/>
  <c r="M9" i="13"/>
  <c r="M8" i="13" s="1"/>
  <c r="M18" i="12"/>
  <c r="M8" i="12"/>
  <c r="G18" i="12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43" i="1" l="1"/>
  <c r="J41" i="1"/>
  <c r="J39" i="1"/>
  <c r="J44" i="1" s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<sst xmlns="http://schemas.openxmlformats.org/spreadsheetml/2006/main" count="803" uniqueCount="258">
  <si>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</si>
  <si>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</si>
  <si>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</si>
  <si>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</si>
  <si>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</si>
  <si>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</si>
  <si>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</si>
  <si>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</si>
  <si>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</si>
  <si>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</si>
  <si>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</si>
  <si>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</si>
  <si>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</si>
  <si>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</si>
  <si>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</si>
  <si>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</si>
  <si>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</si>
  <si>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</si>
  <si>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</si>
  <si>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</si>
  <si>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</si>
  <si>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</si>
  <si>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</si>
  <si>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</si>
  <si>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</si>
  <si>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</si>
  <si>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</si>
  <si>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</si>
  <si>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</si>
  <si>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</si>
  <si>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</si>
  <si>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</si>
  <si>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</si>
  <si>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</si>
  <si>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</si>
  <si>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</si>
  <si>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</si>
  <si>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</si>
  <si>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</si>
  <si>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</si>
  <si>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</si>
  <si>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DRLY/N039</t>
  </si>
  <si>
    <t>VÝMĚNA OBKLADŮ STĚN V KLUBU ZASTUPITELŮ v 1.NP objektu Staré radnice, MEČOVÁ 5, BRNO</t>
  </si>
  <si>
    <t>Stavba</t>
  </si>
  <si>
    <t>Stavební objekt</t>
  </si>
  <si>
    <t>SO 01</t>
  </si>
  <si>
    <t>00</t>
  </si>
  <si>
    <t>VEDLEJŠÍ A OSTATNÍ NÁKLADY</t>
  </si>
  <si>
    <t>1-SA</t>
  </si>
  <si>
    <t>ARCHITEKTONICKO - STAVEBNÍ ŘEŠENÍ</t>
  </si>
  <si>
    <t>Celkem za stavbu</t>
  </si>
  <si>
    <t>CZK</t>
  </si>
  <si>
    <t>Rekapitulace dílů</t>
  </si>
  <si>
    <t>Typ dílu</t>
  </si>
  <si>
    <t>Poznámka</t>
  </si>
  <si>
    <t>61</t>
  </si>
  <si>
    <t>Úpravy povrchů vnitřní</t>
  </si>
  <si>
    <t>95</t>
  </si>
  <si>
    <t>Dokončovací konstrukce na pozemních stavbách</t>
  </si>
  <si>
    <t>99</t>
  </si>
  <si>
    <t>Staveništní přesun hmot</t>
  </si>
  <si>
    <t>766</t>
  </si>
  <si>
    <t>Konstrukce truhlářské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</si>
  <si>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</si>
  <si>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</si>
  <si>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</si>
  <si>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</si>
  <si>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</si>
  <si>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</si>
  <si>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</si>
  <si>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</si>
  <si>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</si>
  <si>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</si>
  <si>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</si>
  <si>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</si>
  <si>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</si>
  <si>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</si>
  <si>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</si>
  <si>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</si>
  <si>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</si>
  <si>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</si>
  <si>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</si>
  <si>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</si>
  <si>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</si>
  <si>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</si>
  <si>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</si>
  <si>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</si>
  <si>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</si>
  <si>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</si>
  <si>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</si>
  <si>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</si>
  <si>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</si>
  <si>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</si>
  <si>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</si>
  <si>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</si>
  <si>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</si>
  <si>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</si>
  <si>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</si>
  <si>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</si>
  <si>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</si>
  <si>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21/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</si>
  <si>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</si>
  <si>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</si>
  <si>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</si>
  <si>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</si>
  <si>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</si>
  <si>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</si>
  <si>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</si>
  <si>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</si>
  <si>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</si>
  <si>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</si>
  <si>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</si>
  <si>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</si>
  <si>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</si>
  <si>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</si>
  <si>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</si>
  <si>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</si>
  <si>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</si>
  <si>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</si>
  <si>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</si>
  <si>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</si>
  <si>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Poznámka - NENACEŇOVAT !!!</t>
  </si>
  <si>
    <t>Vlastní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</si>
  <si>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</si>
  <si>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</si>
  <si>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</si>
  <si>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</si>
  <si>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</si>
  <si>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</si>
  <si>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</si>
  <si>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</si>
  <si>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</si>
  <si>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</si>
  <si>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</si>
  <si>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</si>
  <si>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</si>
  <si>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</si>
  <si>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</si>
  <si>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</si>
  <si>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</si>
  <si>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</si>
  <si>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</si>
  <si>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</si>
  <si>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612401391RT2</t>
  </si>
  <si>
    <t>Omítky malých ploch vnitřních stěn přes 0,25 do 1 m2, vápennou štukovou omítkou</t>
  </si>
  <si>
    <t>kus</t>
  </si>
  <si>
    <t>801-4</t>
  </si>
  <si>
    <t>jakoukoliv maltou, z pomocného pracovního lešení o výšce podlahy do 1900 mm a pro zatížení do 1,5 kPa,</t>
  </si>
  <si>
    <t>SPI</t>
  </si>
  <si>
    <t xml:space="preserve">D1 - SA07 : </t>
  </si>
  <si>
    <t xml:space="preserve">D1 - SA03 - m.115 : </t>
  </si>
  <si>
    <t>4</t>
  </si>
  <si>
    <t xml:space="preserve">D1 - SA04 - m.116 : </t>
  </si>
  <si>
    <t xml:space="preserve">D1 - SA05 - m.117 : </t>
  </si>
  <si>
    <t xml:space="preserve">D1 - SA08 - m.118 : </t>
  </si>
  <si>
    <t>612409991RT2</t>
  </si>
  <si>
    <t>Začištění omítek kolem oken, dveří a obkladů apod. s použitím suché maltové směsi</t>
  </si>
  <si>
    <t>m</t>
  </si>
  <si>
    <t>0,78*2</t>
  </si>
  <si>
    <t>0,78*3</t>
  </si>
  <si>
    <t>(2,54+0,94+0,61+4,39)</t>
  </si>
  <si>
    <t>(4,44+0,12+0,64+4,45)</t>
  </si>
  <si>
    <t>(4,45+0,31+0,18+4,29)</t>
  </si>
  <si>
    <t>(4,74+0,6+1,2+4,6)</t>
  </si>
  <si>
    <t>612481211RT2</t>
  </si>
  <si>
    <t>Vyztužení povrchu vnitřních stěn sklotextilní síťovinou s dodávkou síťoviny a stěrkového tmelu</t>
  </si>
  <si>
    <t>m2</t>
  </si>
  <si>
    <t>801-1</t>
  </si>
  <si>
    <t>(2,54+0,94+0,61+4,39)*0,25*1,15</t>
  </si>
  <si>
    <t>(4,44+0,12+0,64+4,45)*0,25*1,15</t>
  </si>
  <si>
    <t>(4,45+0,31+0,18+4,29)*0,25*1,15</t>
  </si>
  <si>
    <t>(4,74+0,6+1,2+4,6)*0,25*1,15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</si>
  <si>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</si>
  <si>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</si>
  <si>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3,08*(4,39+0,31)*1,1</t>
  </si>
  <si>
    <t>2,54*(4,45+0,31)*1,1</t>
  </si>
  <si>
    <t>(4,45+0,31)*2,92*1,1</t>
  </si>
  <si>
    <t>4,91*2,81*1,1</t>
  </si>
  <si>
    <t>95_04T</t>
  </si>
  <si>
    <t>Zakrývání stávajících prostor geotextilií, folií</t>
  </si>
  <si>
    <t>3,08*(4,39+0,31)*1,1*2</t>
  </si>
  <si>
    <t>2,54*(4,45+0,31)*1,1*2</t>
  </si>
  <si>
    <t>(4,45+0,31)*2,92*1,1*2</t>
  </si>
  <si>
    <t>4,91*2,81*1,1*2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</si>
  <si>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</si>
  <si>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</si>
  <si>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</si>
  <si>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</si>
  <si>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</si>
  <si>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</si>
  <si>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</si>
  <si>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</si>
  <si>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</si>
  <si>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</si>
  <si>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</si>
  <si>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</si>
  <si>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</si>
  <si>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</si>
  <si>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2,3,4,5, : </t>
  </si>
  <si>
    <t>Součet: : 0,72127</t>
  </si>
  <si>
    <t>763612231RT1</t>
  </si>
  <si>
    <t>Montáž obložení stěn, z desek tl. nad 18 mm, na sraz, šroubováním, bez dodávky desky</t>
  </si>
  <si>
    <t>800-763</t>
  </si>
  <si>
    <t>vč. dodávky a montáže spojovacího materiálu</t>
  </si>
  <si>
    <t>(2,54+0,94+0,61+4,39)*0,69</t>
  </si>
  <si>
    <t>(4,44+0,12+0,64+4,45)*0,69</t>
  </si>
  <si>
    <t>(4,45+0,31+0,18+4,29)*0,69</t>
  </si>
  <si>
    <t>(4,74+0,6+1,2+4,6)*0,69</t>
  </si>
  <si>
    <t>763612231R99</t>
  </si>
  <si>
    <t>M.obložení stěn z desek nad tl.18mm,na sraz,šroubo, vytvoření zakončujícího L profilu</t>
  </si>
  <si>
    <t>bm</t>
  </si>
  <si>
    <t>766417112R0v</t>
  </si>
  <si>
    <t>Podkladový rošt pod obložení stěn, kotvený na hmoždinky - svislá lať 40/40, vč. dodávky řeziva a spojovacích prostředků</t>
  </si>
  <si>
    <t>766417112R1v</t>
  </si>
  <si>
    <t>Podkladový rošt pod obložení stěn, kotvený na hmoždinky - svislá lať 120/20, vč. dodávky řeziva a spojovacích prostředků</t>
  </si>
  <si>
    <t>0,78*17</t>
  </si>
  <si>
    <t>0,78*20</t>
  </si>
  <si>
    <t>0,78*23</t>
  </si>
  <si>
    <t>766417112RPv</t>
  </si>
  <si>
    <t>Podkladový rošt pod obložení stěn, kotvený na hmoždinky - průběžná lať 50/20, vč. dodávky řeziva a spojovacích prostředků</t>
  </si>
  <si>
    <t>766711001R99</t>
  </si>
  <si>
    <t>Pomocné vypěnění podkladních roštů a obkladů stěn</t>
  </si>
  <si>
    <t xml:space="preserve">m2    </t>
  </si>
  <si>
    <t>Montáž plastových oken a dveří včetně dodávky a montáže PU pěny a spojovacích prostředků.</t>
  </si>
  <si>
    <t>60721548RX</t>
  </si>
  <si>
    <t>Deska dřevotřísková dýhovaná tl. 20 mm, rovná hrana</t>
  </si>
  <si>
    <t>Specifikace</t>
  </si>
  <si>
    <t>POL3_</t>
  </si>
  <si>
    <t>(2,54+0,94+0,61+4,39)*0,69*1,15</t>
  </si>
  <si>
    <t>(4,44+0,12+0,64+4,45)*0,69*1,15</t>
  </si>
  <si>
    <t>(4,45+0,31+0,18+4,29)*0,69*1,15</t>
  </si>
  <si>
    <t>(4,74+0,6+1,2+4,6)*0,69*1,15</t>
  </si>
  <si>
    <t xml:space="preserve">zakončovací průběžný L prvek : </t>
  </si>
  <si>
    <t>(2,54+0,94+0,61+4,39)*0,07*2*1,15</t>
  </si>
  <si>
    <t>(4,44+0,12+0,64+4,45)*0,07*2*1,15</t>
  </si>
  <si>
    <t>(4,45+0,31+0,18+4,29)*0,07*2*1,15</t>
  </si>
  <si>
    <t>(4,74+0,6+1,2+4,6)*0,07*2*1,15</t>
  </si>
  <si>
    <t xml:space="preserve">zakončení obkladu v prostoru : </t>
  </si>
  <si>
    <t>0,78*2*0,07*2*1,15</t>
  </si>
  <si>
    <t>0,78*3*0,07*2*1,15</t>
  </si>
  <si>
    <t>998766201R00</t>
  </si>
  <si>
    <t>Přesun hmot pro konstrukce truhlářské v objektech výšky do 6 m</t>
  </si>
  <si>
    <t>800-766</t>
  </si>
  <si>
    <t>50 m vodorovně</t>
  </si>
  <si>
    <t>784950030RAA</t>
  </si>
  <si>
    <t>Oprava maleb z malířských směsí</t>
  </si>
  <si>
    <t>AP-PSV</t>
  </si>
  <si>
    <t>Agregovaná položka</t>
  </si>
  <si>
    <t>POL2_</t>
  </si>
  <si>
    <t>Oškrabání, jednonásobné mydlení, částečné vyhlazení malířskou masou jednonásobné, malba dvojnásobná, bez pačokování, jednobarevná s bílým stropem.</t>
  </si>
  <si>
    <t>(3,08*2+2*(4,39+0,31))*1,55</t>
  </si>
  <si>
    <t>(2,54*2+2*(4,45+0,31))*1,55</t>
  </si>
  <si>
    <t>(2,95*2+2*(4,45+0,31))*1,55</t>
  </si>
  <si>
    <t>(2,81*2+2*(4,91))*1,55</t>
  </si>
  <si>
    <t>Úprava umístění elektrozásuvek, dle TZ</t>
  </si>
  <si>
    <t xml:space="preserve">ks    </t>
  </si>
  <si>
    <t>RTS 21/ I</t>
  </si>
  <si>
    <t>Umístění okrajových pásků, úprava dílců na potřebný rozměr, položení jedné vrstvy ze dvou podlahových dílců (včechny dílce jsou slepeny k sobě už od výrobce), lepení spojů, sešroubování v místě spojů, zatmelení spár. Použití do dočasně a krátkodobě vlhkých prostor.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</si>
</sst>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/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SUMIF(F51:F59,A16,I51:I59)+SUMIF(F51:F59,"PSU",I51:I59)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SUMIF(F51:F59,A17,I51:I59)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SUMIF(F51:F59,A18,I51:I59)</f>
        <v>0</v>
      </c>
      <c r="J18" s="84"/>
    </row>
    <row r="19" spans="1:10" ht="23.25" customHeight="1" x14ac:dyDescent="0.2">
      <c r="A19" s="193" t="s">
        <v>67</v>
      </c>
      <c r="B19" s="38" t="s">
        <v>27</v>
      </c>
      <c r="C19" s="62"/>
      <c r="D19" s="63"/>
      <c r="E19" s="82"/>
      <c r="F19" s="83"/>
      <c r="G19" s="82"/>
      <c r="H19" s="83"/>
      <c r="I19" s="82">
        <f>SUMIF(F51:F59,A19,I51:I59)</f>
        <v>0</v>
      </c>
      <c r="J19" s="84"/>
    </row>
    <row r="20" spans="1:10" ht="23.25" customHeight="1" x14ac:dyDescent="0.2">
      <c r="A20" s="193" t="s">
        <v>68</v>
      </c>
      <c r="B20" s="38" t="s">
        <v>28</v>
      </c>
      <c r="C20" s="62"/>
      <c r="D20" s="63"/>
      <c r="E20" s="82"/>
      <c r="F20" s="83"/>
      <c r="G20" s="82"/>
      <c r="H20" s="83"/>
      <c r="I20" s="82">
        <f>SUMIF(F51:F59,A20,I51:I59)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'SO 01 00 Pol'!AE26+'SO 01 1-SA Pol'!AE241</f>
        <v>0</v>
      </c>
      <c r="G39" s="147">
        <f>'SO 01 00 Pol'!AF26+'SO 01 1-SA Pol'!AF241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45</v>
      </c>
      <c r="C41" s="151" t="s">
        <v>42</v>
      </c>
      <c r="D41" s="151"/>
      <c r="E41" s="151"/>
      <c r="F41" s="152">
        <f>'SO 01 00 Pol'!AE26+'SO 01 1-SA Pol'!AE241</f>
        <v>0</v>
      </c>
      <c r="G41" s="153">
        <f>'SO 01 00 Pol'!AF26+'SO 01 1-SA Pol'!AF241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46</v>
      </c>
      <c r="C42" s="145" t="s">
        <v>47</v>
      </c>
      <c r="D42" s="145"/>
      <c r="E42" s="145"/>
      <c r="F42" s="156">
        <f>'SO 01 00 Pol'!AE26</f>
        <v>0</v>
      </c>
      <c r="G42" s="148">
        <f>'SO 01 00 Pol'!AF26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49</v>
      </c>
      <c r="D43" s="145"/>
      <c r="E43" s="145"/>
      <c r="F43" s="156">
        <f>'SO 01 1-SA Pol'!AE241</f>
        <v>0</v>
      </c>
      <c r="G43" s="148">
        <f>'SO 01 1-SA Pol'!AF241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3" t="s">
        <v>52</v>
      </c>
    </row>
    <row r="50" spans="1:10" ht="25.5" customHeight="1" x14ac:dyDescent="0.2">
      <c r="A50" s="175"/>
      <c r="B50" s="178" t="s">
        <v>17</v>
      </c>
      <c r="C50" s="178" t="s">
        <v>5</v>
      </c>
      <c r="D50" s="179"/>
      <c r="E50" s="179"/>
      <c r="F50" s="180" t="s">
        <v>53</v>
      </c>
      <c r="G50" s="180"/>
      <c r="H50" s="180"/>
      <c r="I50" s="180" t="s">
        <v>29</v>
      </c>
      <c r="J50" s="180" t="s">
        <v>0</v>
      </c>
    </row>
    <row r="51" spans="1:10" ht="36.75" customHeight="1" x14ac:dyDescent="0.2">
      <c r="A51" s="176"/>
      <c r="B51" s="181" t="s">
        <v>46</v>
      </c>
      <c r="C51" s="182" t="s">
        <v>54</v>
      </c>
      <c r="D51" s="183"/>
      <c r="E51" s="183"/>
      <c r="F51" s="189" t="s">
        <v>24</v>
      </c>
      <c r="G51" s="190"/>
      <c r="H51" s="190"/>
      <c r="I51" s="190">
        <f>'SO 01 1-SA Pol'!G8</f>
        <v>0</v>
      </c>
      <c r="J51" s="187" t="str">
        <f>IF(I60=0,"",I51/I60*100)</f>
        <v/>
      </c>
    </row>
    <row r="52" spans="1:10" ht="36.75" customHeight="1" x14ac:dyDescent="0.2">
      <c r="A52" s="176"/>
      <c r="B52" s="181" t="s">
        <v>55</v>
      </c>
      <c r="C52" s="182" t="s">
        <v>56</v>
      </c>
      <c r="D52" s="183"/>
      <c r="E52" s="183"/>
      <c r="F52" s="189" t="s">
        <v>24</v>
      </c>
      <c r="G52" s="190"/>
      <c r="H52" s="190"/>
      <c r="I52" s="190">
        <f>'SO 01 1-SA Pol'!G28</f>
        <v>0</v>
      </c>
      <c r="J52" s="187" t="str">
        <f>IF(I60=0,"",I52/I60*100)</f>
        <v/>
      </c>
    </row>
    <row r="53" spans="1:10" ht="36.75" customHeight="1" x14ac:dyDescent="0.2">
      <c r="A53" s="176"/>
      <c r="B53" s="181" t="s">
        <v>57</v>
      </c>
      <c r="C53" s="182" t="s">
        <v>58</v>
      </c>
      <c r="D53" s="183"/>
      <c r="E53" s="183"/>
      <c r="F53" s="189" t="s">
        <v>24</v>
      </c>
      <c r="G53" s="190"/>
      <c r="H53" s="190"/>
      <c r="I53" s="190">
        <f>'SO 01 1-SA Pol'!G72</f>
        <v>0</v>
      </c>
      <c r="J53" s="187" t="str">
        <f>IF(I60=0,"",I53/I60*100)</f>
        <v/>
      </c>
    </row>
    <row r="54" spans="1:10" ht="36.75" customHeight="1" x14ac:dyDescent="0.2">
      <c r="A54" s="176"/>
      <c r="B54" s="181" t="s">
        <v>59</v>
      </c>
      <c r="C54" s="182" t="s">
        <v>60</v>
      </c>
      <c r="D54" s="183"/>
      <c r="E54" s="183"/>
      <c r="F54" s="189" t="s">
        <v>24</v>
      </c>
      <c r="G54" s="190"/>
      <c r="H54" s="190"/>
      <c r="I54" s="190">
        <f>'SO 01 1-SA Pol'!G97</f>
        <v>0</v>
      </c>
      <c r="J54" s="187" t="str">
        <f>IF(I60=0,"",I54/I60*100)</f>
        <v/>
      </c>
    </row>
    <row r="55" spans="1:10" ht="36.75" customHeight="1" x14ac:dyDescent="0.2">
      <c r="A55" s="176"/>
      <c r="B55" s="181" t="s">
        <v>61</v>
      </c>
      <c r="C55" s="182" t="s">
        <v>62</v>
      </c>
      <c r="D55" s="183"/>
      <c r="E55" s="183"/>
      <c r="F55" s="189" t="s">
        <v>25</v>
      </c>
      <c r="G55" s="190"/>
      <c r="H55" s="190"/>
      <c r="I55" s="190">
        <f>'SO 01 1-SA Pol'!G104</f>
        <v>0</v>
      </c>
      <c r="J55" s="187" t="str">
        <f>IF(I60=0,"",I55/I60*100)</f>
        <v/>
      </c>
    </row>
    <row r="56" spans="1:10" ht="36.75" customHeight="1" x14ac:dyDescent="0.2">
      <c r="A56" s="176"/>
      <c r="B56" s="181" t="s">
        <v>63</v>
      </c>
      <c r="C56" s="182" t="s">
        <v>64</v>
      </c>
      <c r="D56" s="183"/>
      <c r="E56" s="183"/>
      <c r="F56" s="189" t="s">
        <v>25</v>
      </c>
      <c r="G56" s="190"/>
      <c r="H56" s="190"/>
      <c r="I56" s="190">
        <f>'SO 01 1-SA Pol'!G216</f>
        <v>0</v>
      </c>
      <c r="J56" s="187" t="str">
        <f>IF(I60=0,"",I56/I60*100)</f>
        <v/>
      </c>
    </row>
    <row r="57" spans="1:10" ht="36.75" customHeight="1" x14ac:dyDescent="0.2">
      <c r="A57" s="176"/>
      <c r="B57" s="181" t="s">
        <v>65</v>
      </c>
      <c r="C57" s="182" t="s">
        <v>66</v>
      </c>
      <c r="D57" s="183"/>
      <c r="E57" s="183"/>
      <c r="F57" s="189" t="s">
        <v>26</v>
      </c>
      <c r="G57" s="190"/>
      <c r="H57" s="190"/>
      <c r="I57" s="190">
        <f>'SO 01 1-SA Pol'!G236</f>
        <v>0</v>
      </c>
      <c r="J57" s="187" t="str">
        <f>IF(I60=0,"",I57/I60*100)</f>
        <v/>
      </c>
    </row>
    <row r="58" spans="1:10" ht="36.75" customHeight="1" x14ac:dyDescent="0.2">
      <c r="A58" s="176"/>
      <c r="B58" s="181" t="s">
        <v>67</v>
      </c>
      <c r="C58" s="182" t="s">
        <v>27</v>
      </c>
      <c r="D58" s="183"/>
      <c r="E58" s="183"/>
      <c r="F58" s="189" t="s">
        <v>67</v>
      </c>
      <c r="G58" s="190"/>
      <c r="H58" s="190"/>
      <c r="I58" s="190">
        <f>'SO 01 00 Pol'!G8</f>
        <v>0</v>
      </c>
      <c r="J58" s="187" t="str">
        <f>IF(I60=0,"",I58/I60*100)</f>
        <v/>
      </c>
    </row>
    <row r="59" spans="1:10" ht="36.75" customHeight="1" x14ac:dyDescent="0.2">
      <c r="A59" s="176"/>
      <c r="B59" s="181" t="s">
        <v>68</v>
      </c>
      <c r="C59" s="182" t="s">
        <v>28</v>
      </c>
      <c r="D59" s="183"/>
      <c r="E59" s="183"/>
      <c r="F59" s="189" t="s">
        <v>68</v>
      </c>
      <c r="G59" s="190"/>
      <c r="H59" s="190"/>
      <c r="I59" s="190">
        <f>'SO 01 00 Pol'!G18</f>
        <v>0</v>
      </c>
      <c r="J59" s="187" t="str">
        <f>IF(I60=0,"",I59/I60*100)</f>
        <v/>
      </c>
    </row>
    <row r="60" spans="1:10" ht="25.5" customHeight="1" x14ac:dyDescent="0.2">
      <c r="A60" s="177"/>
      <c r="B60" s="184" t="s">
        <v>1</v>
      </c>
      <c r="C60" s="185"/>
      <c r="D60" s="186"/>
      <c r="E60" s="186"/>
      <c r="F60" s="191"/>
      <c r="G60" s="192"/>
      <c r="H60" s="192"/>
      <c r="I60" s="192">
        <f>SUM(I51:I59)</f>
        <v>0</v>
      </c>
      <c r="J60" s="188">
        <f>SUM(J51:J59)</f>
        <v>0</v>
      </c>
    </row>
    <row r="61" spans="1:10" x14ac:dyDescent="0.2">
      <c r="F61" s="132"/>
      <c r="G61" s="132"/>
      <c r="H61" s="132"/>
      <c r="I61" s="132"/>
      <c r="J61" s="133"/>
    </row>
    <row r="62" spans="1:10" x14ac:dyDescent="0.2">
      <c r="F62" s="132"/>
      <c r="G62" s="132"/>
      <c r="H62" s="132"/>
      <c r="I62" s="132"/>
      <c r="J62" s="133"/>
    </row>
    <row r="63" spans="1:10" x14ac:dyDescent="0.2">
      <c r="F63" s="132"/>
      <c r="G63" s="132"/>
      <c r="H63" s="132"/>
      <c r="I63" s="132"/>
      <c r="J63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69</v>
      </c>
      <c r="B1" s="194"/>
      <c r="C1" s="194"/>
      <c r="D1" s="194"/>
      <c r="E1" s="194"/>
      <c r="F1" s="194"/>
      <c r="G1" s="194"/>
      <c r="AG1" t="s">
        <v>70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71</v>
      </c>
    </row>
    <row r="3" spans="1:60" ht="24.95" customHeight="1" x14ac:dyDescent="0.2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4" t="s">
        <v>71</v>
      </c>
      <c r="AG3" t="s">
        <v>72</v>
      </c>
    </row>
    <row r="4" spans="1:60" ht="24.95" customHeight="1" x14ac:dyDescent="0.2">
      <c r="A4" s="199" t="s">
        <v>9</v>
      </c>
      <c r="B4" s="200" t="s">
        <v>46</v>
      </c>
      <c r="C4" s="201" t="s">
        <v>47</v>
      </c>
      <c r="D4" s="202"/>
      <c r="E4" s="202"/>
      <c r="F4" s="202"/>
      <c r="G4" s="203"/>
      <c r="AG4" t="s">
        <v>73</v>
      </c>
    </row>
    <row r="5" spans="1:60" x14ac:dyDescent="0.2">
      <c r="D5" s="10"/>
    </row>
    <row r="6" spans="1:60" ht="38.25" x14ac:dyDescent="0.2">
      <c r="A6" s="205" t="s">
        <v>74</v>
      </c>
      <c r="B6" s="207" t="s">
        <v>75</v>
      </c>
      <c r="C6" s="207" t="s">
        <v>76</v>
      </c>
      <c r="D6" s="206" t="s">
        <v>77</v>
      </c>
      <c r="E6" s="205" t="s">
        <v>78</v>
      </c>
      <c r="F6" s="204" t="s">
        <v>79</v>
      </c>
      <c r="G6" s="205" t="s">
        <v>29</v>
      </c>
      <c r="H6" s="208" t="s">
        <v>30</v>
      </c>
      <c r="I6" s="208" t="s">
        <v>80</v>
      </c>
      <c r="J6" s="208" t="s">
        <v>31</v>
      </c>
      <c r="K6" s="208" t="s">
        <v>81</v>
      </c>
      <c r="L6" s="208" t="s">
        <v>82</v>
      </c>
      <c r="M6" s="208" t="s">
        <v>83</v>
      </c>
      <c r="N6" s="208" t="s">
        <v>84</v>
      </c>
      <c r="O6" s="208" t="s">
        <v>85</v>
      </c>
      <c r="P6" s="208" t="s">
        <v>86</v>
      </c>
      <c r="Q6" s="208" t="s">
        <v>87</v>
      </c>
      <c r="R6" s="208" t="s">
        <v>88</v>
      </c>
      <c r="S6" s="208" t="s">
        <v>89</v>
      </c>
      <c r="T6" s="208" t="s">
        <v>90</v>
      </c>
      <c r="U6" s="208" t="s">
        <v>91</v>
      </c>
      <c r="V6" s="208" t="s">
        <v>92</v>
      </c>
      <c r="W6" s="208" t="s">
        <v>93</v>
      </c>
      <c r="X6" s="208" t="s">
        <v>94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22" t="s">
        <v>95</v>
      </c>
      <c r="B8" s="223" t="s">
        <v>67</v>
      </c>
      <c r="C8" s="240" t="s">
        <v>27</v>
      </c>
      <c r="D8" s="224"/>
      <c r="E8" s="225"/>
      <c r="F8" s="226"/>
      <c r="G8" s="226">
        <f>SUMIF(AG9:AG17,"&lt;&gt;NOR",G9:G17)</f>
        <v>0</v>
      </c>
      <c r="H8" s="226"/>
      <c r="I8" s="226">
        <f>SUM(I9:I17)</f>
        <v>0</v>
      </c>
      <c r="J8" s="226"/>
      <c r="K8" s="226">
        <f>SUM(K9:K17)</f>
        <v>0</v>
      </c>
      <c r="L8" s="226"/>
      <c r="M8" s="226">
        <f>SUM(M9:M17)</f>
        <v>0</v>
      </c>
      <c r="N8" s="226"/>
      <c r="O8" s="226">
        <f>SUM(O9:O17)</f>
        <v>0</v>
      </c>
      <c r="P8" s="226"/>
      <c r="Q8" s="226">
        <f>SUM(Q9:Q17)</f>
        <v>0</v>
      </c>
      <c r="R8" s="226"/>
      <c r="S8" s="226"/>
      <c r="T8" s="227"/>
      <c r="U8" s="221"/>
      <c r="V8" s="221">
        <f>SUM(V9:V17)</f>
        <v>0</v>
      </c>
      <c r="W8" s="221"/>
      <c r="X8" s="221"/>
      <c r="AG8" t="s">
        <v>96</v>
      </c>
    </row>
    <row r="9" spans="1:60" outlineLevel="1" x14ac:dyDescent="0.2">
      <c r="A9" s="228">
        <v>1</v>
      </c>
      <c r="B9" s="229" t="s">
        <v>97</v>
      </c>
      <c r="C9" s="241" t="s">
        <v>98</v>
      </c>
      <c r="D9" s="230" t="s">
        <v>99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100</v>
      </c>
      <c r="T9" s="234" t="s">
        <v>101</v>
      </c>
      <c r="U9" s="219">
        <v>0</v>
      </c>
      <c r="V9" s="219">
        <f>ROUND(E9*U9,2)</f>
        <v>0</v>
      </c>
      <c r="W9" s="219"/>
      <c r="X9" s="219" t="s">
        <v>102</v>
      </c>
      <c r="Y9" s="209"/>
      <c r="Z9" s="209"/>
      <c r="AA9" s="209"/>
      <c r="AB9" s="209"/>
      <c r="AC9" s="209"/>
      <c r="AD9" s="209"/>
      <c r="AE9" s="209"/>
      <c r="AF9" s="209"/>
      <c r="AG9" s="209" t="s">
        <v>103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2" t="s">
        <v>104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09"/>
      <c r="Z10" s="209"/>
      <c r="AA10" s="209"/>
      <c r="AB10" s="209"/>
      <c r="AC10" s="209"/>
      <c r="AD10" s="209"/>
      <c r="AE10" s="209"/>
      <c r="AF10" s="209"/>
      <c r="AG10" s="209" t="s">
        <v>105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3"/>
      <c r="D11" s="238"/>
      <c r="E11" s="238"/>
      <c r="F11" s="238"/>
      <c r="G11" s="238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09"/>
      <c r="Z11" s="209"/>
      <c r="AA11" s="209"/>
      <c r="AB11" s="209"/>
      <c r="AC11" s="209"/>
      <c r="AD11" s="209"/>
      <c r="AE11" s="209"/>
      <c r="AF11" s="209"/>
      <c r="AG11" s="209" t="s">
        <v>106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8">
        <v>2</v>
      </c>
      <c r="B12" s="229" t="s">
        <v>107</v>
      </c>
      <c r="C12" s="241" t="s">
        <v>108</v>
      </c>
      <c r="D12" s="230" t="s">
        <v>99</v>
      </c>
      <c r="E12" s="231">
        <v>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100</v>
      </c>
      <c r="T12" s="234" t="s">
        <v>101</v>
      </c>
      <c r="U12" s="219">
        <v>0</v>
      </c>
      <c r="V12" s="219">
        <f>ROUND(E12*U12,2)</f>
        <v>0</v>
      </c>
      <c r="W12" s="219"/>
      <c r="X12" s="219" t="s">
        <v>102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103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2" t="s">
        <v>109</v>
      </c>
      <c r="D13" s="236"/>
      <c r="E13" s="236"/>
      <c r="F13" s="236"/>
      <c r="G13" s="236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09"/>
      <c r="Z13" s="209"/>
      <c r="AA13" s="209"/>
      <c r="AB13" s="209"/>
      <c r="AC13" s="209"/>
      <c r="AD13" s="209"/>
      <c r="AE13" s="209"/>
      <c r="AF13" s="209"/>
      <c r="AG13" s="209" t="s">
        <v>105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5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3"/>
      <c r="D14" s="238"/>
      <c r="E14" s="238"/>
      <c r="F14" s="238"/>
      <c r="G14" s="238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09"/>
      <c r="Z14" s="209"/>
      <c r="AA14" s="209"/>
      <c r="AB14" s="209"/>
      <c r="AC14" s="209"/>
      <c r="AD14" s="209"/>
      <c r="AE14" s="209"/>
      <c r="AF14" s="209"/>
      <c r="AG14" s="209" t="s">
        <v>106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8">
        <v>3</v>
      </c>
      <c r="B15" s="229" t="s">
        <v>110</v>
      </c>
      <c r="C15" s="241" t="s">
        <v>111</v>
      </c>
      <c r="D15" s="230" t="s">
        <v>99</v>
      </c>
      <c r="E15" s="231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100</v>
      </c>
      <c r="T15" s="234" t="s">
        <v>101</v>
      </c>
      <c r="U15" s="219">
        <v>0</v>
      </c>
      <c r="V15" s="219">
        <f>ROUND(E15*U15,2)</f>
        <v>0</v>
      </c>
      <c r="W15" s="219"/>
      <c r="X15" s="219" t="s">
        <v>102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103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2" t="s">
        <v>112</v>
      </c>
      <c r="D16" s="236"/>
      <c r="E16" s="236"/>
      <c r="F16" s="236"/>
      <c r="G16" s="236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09"/>
      <c r="Z16" s="209"/>
      <c r="AA16" s="209"/>
      <c r="AB16" s="209"/>
      <c r="AC16" s="209"/>
      <c r="AD16" s="209"/>
      <c r="AE16" s="209"/>
      <c r="AF16" s="209"/>
      <c r="AG16" s="209" t="s">
        <v>105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5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3"/>
      <c r="D17" s="238"/>
      <c r="E17" s="238"/>
      <c r="F17" s="238"/>
      <c r="G17" s="238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09"/>
      <c r="Z17" s="209"/>
      <c r="AA17" s="209"/>
      <c r="AB17" s="209"/>
      <c r="AC17" s="209"/>
      <c r="AD17" s="209"/>
      <c r="AE17" s="209"/>
      <c r="AF17" s="209"/>
      <c r="AG17" s="209" t="s">
        <v>106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2" t="s">
        <v>95</v>
      </c>
      <c r="B18" s="223" t="s">
        <v>68</v>
      </c>
      <c r="C18" s="240" t="s">
        <v>28</v>
      </c>
      <c r="D18" s="224"/>
      <c r="E18" s="225"/>
      <c r="F18" s="226"/>
      <c r="G18" s="226">
        <f>SUMIF(AG19:AG24,"&lt;&gt;NOR",G19:G24)</f>
        <v>0</v>
      </c>
      <c r="H18" s="226"/>
      <c r="I18" s="226">
        <f>SUM(I19:I24)</f>
        <v>0</v>
      </c>
      <c r="J18" s="226"/>
      <c r="K18" s="226">
        <f>SUM(K19:K24)</f>
        <v>0</v>
      </c>
      <c r="L18" s="226"/>
      <c r="M18" s="226">
        <f>SUM(M19:M24)</f>
        <v>0</v>
      </c>
      <c r="N18" s="226"/>
      <c r="O18" s="226">
        <f>SUM(O19:O24)</f>
        <v>0</v>
      </c>
      <c r="P18" s="226"/>
      <c r="Q18" s="226">
        <f>SUM(Q19:Q24)</f>
        <v>0</v>
      </c>
      <c r="R18" s="226"/>
      <c r="S18" s="226"/>
      <c r="T18" s="227"/>
      <c r="U18" s="221"/>
      <c r="V18" s="221">
        <f>SUM(V19:V24)</f>
        <v>0</v>
      </c>
      <c r="W18" s="221"/>
      <c r="X18" s="221"/>
      <c r="AG18" t="s">
        <v>96</v>
      </c>
    </row>
    <row r="19" spans="1:60" outlineLevel="1" x14ac:dyDescent="0.2">
      <c r="A19" s="228">
        <v>4</v>
      </c>
      <c r="B19" s="229" t="s">
        <v>113</v>
      </c>
      <c r="C19" s="241" t="s">
        <v>114</v>
      </c>
      <c r="D19" s="230" t="s">
        <v>99</v>
      </c>
      <c r="E19" s="231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 t="s">
        <v>100</v>
      </c>
      <c r="T19" s="234" t="s">
        <v>101</v>
      </c>
      <c r="U19" s="219">
        <v>0</v>
      </c>
      <c r="V19" s="219">
        <f>ROUND(E19*U19,2)</f>
        <v>0</v>
      </c>
      <c r="W19" s="219"/>
      <c r="X19" s="219" t="s">
        <v>102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103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42" t="s">
        <v>115</v>
      </c>
      <c r="D20" s="236"/>
      <c r="E20" s="236"/>
      <c r="F20" s="236"/>
      <c r="G20" s="236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09"/>
      <c r="Z20" s="209"/>
      <c r="AA20" s="209"/>
      <c r="AB20" s="209"/>
      <c r="AC20" s="209"/>
      <c r="AD20" s="209"/>
      <c r="AE20" s="209"/>
      <c r="AF20" s="209"/>
      <c r="AG20" s="209" t="s">
        <v>105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5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3"/>
      <c r="D21" s="238"/>
      <c r="E21" s="238"/>
      <c r="F21" s="238"/>
      <c r="G21" s="238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09"/>
      <c r="Z21" s="209"/>
      <c r="AA21" s="209"/>
      <c r="AB21" s="209"/>
      <c r="AC21" s="209"/>
      <c r="AD21" s="209"/>
      <c r="AE21" s="209"/>
      <c r="AF21" s="209"/>
      <c r="AG21" s="209" t="s">
        <v>106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8">
        <v>5</v>
      </c>
      <c r="B22" s="229" t="s">
        <v>116</v>
      </c>
      <c r="C22" s="241" t="s">
        <v>117</v>
      </c>
      <c r="D22" s="230" t="s">
        <v>99</v>
      </c>
      <c r="E22" s="231">
        <v>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100</v>
      </c>
      <c r="T22" s="234" t="s">
        <v>101</v>
      </c>
      <c r="U22" s="219">
        <v>0</v>
      </c>
      <c r="V22" s="219">
        <f>ROUND(E22*U22,2)</f>
        <v>0</v>
      </c>
      <c r="W22" s="219"/>
      <c r="X22" s="219" t="s">
        <v>102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103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2" t="s">
        <v>118</v>
      </c>
      <c r="D23" s="236"/>
      <c r="E23" s="236"/>
      <c r="F23" s="236"/>
      <c r="G23" s="236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09"/>
      <c r="Z23" s="209"/>
      <c r="AA23" s="209"/>
      <c r="AB23" s="209"/>
      <c r="AC23" s="209"/>
      <c r="AD23" s="209"/>
      <c r="AE23" s="209"/>
      <c r="AF23" s="209"/>
      <c r="AG23" s="209" t="s">
        <v>105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5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3"/>
      <c r="D24" s="238"/>
      <c r="E24" s="238"/>
      <c r="F24" s="238"/>
      <c r="G24" s="238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09"/>
      <c r="Z24" s="209"/>
      <c r="AA24" s="209"/>
      <c r="AB24" s="209"/>
      <c r="AC24" s="209"/>
      <c r="AD24" s="209"/>
      <c r="AE24" s="209"/>
      <c r="AF24" s="209"/>
      <c r="AG24" s="209" t="s">
        <v>106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82</v>
      </c>
    </row>
    <row r="26" spans="1:60" x14ac:dyDescent="0.2">
      <c r="A26" s="212"/>
      <c r="B26" s="213" t="s">
        <v>29</v>
      </c>
      <c r="C26" s="245"/>
      <c r="D26" s="214"/>
      <c r="E26" s="215"/>
      <c r="F26" s="215"/>
      <c r="G26" s="239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119</v>
      </c>
    </row>
    <row r="27" spans="1:60" x14ac:dyDescent="0.2">
      <c r="C27" s="246"/>
      <c r="D27" s="10"/>
      <c r="AG27" t="s">
        <v>120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69</v>
      </c>
      <c r="B1" s="194"/>
      <c r="C1" s="194"/>
      <c r="D1" s="194"/>
      <c r="E1" s="194"/>
      <c r="F1" s="194"/>
      <c r="G1" s="194"/>
      <c r="AG1" t="s">
        <v>70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71</v>
      </c>
    </row>
    <row r="3" spans="1:60" ht="24.95" customHeight="1" x14ac:dyDescent="0.2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4" t="s">
        <v>71</v>
      </c>
      <c r="AG3" t="s">
        <v>72</v>
      </c>
    </row>
    <row r="4" spans="1:60" ht="24.95" customHeight="1" x14ac:dyDescent="0.2">
      <c r="A4" s="199" t="s">
        <v>9</v>
      </c>
      <c r="B4" s="200" t="s">
        <v>48</v>
      </c>
      <c r="C4" s="201" t="s">
        <v>49</v>
      </c>
      <c r="D4" s="202"/>
      <c r="E4" s="202"/>
      <c r="F4" s="202"/>
      <c r="G4" s="203"/>
      <c r="AG4" t="s">
        <v>73</v>
      </c>
    </row>
    <row r="5" spans="1:60" x14ac:dyDescent="0.2">
      <c r="D5" s="10"/>
    </row>
    <row r="6" spans="1:60" ht="38.25" x14ac:dyDescent="0.2">
      <c r="A6" s="205" t="s">
        <v>74</v>
      </c>
      <c r="B6" s="207" t="s">
        <v>75</v>
      </c>
      <c r="C6" s="207" t="s">
        <v>76</v>
      </c>
      <c r="D6" s="206" t="s">
        <v>77</v>
      </c>
      <c r="E6" s="205" t="s">
        <v>78</v>
      </c>
      <c r="F6" s="204" t="s">
        <v>79</v>
      </c>
      <c r="G6" s="205" t="s">
        <v>29</v>
      </c>
      <c r="H6" s="208" t="s">
        <v>30</v>
      </c>
      <c r="I6" s="208" t="s">
        <v>80</v>
      </c>
      <c r="J6" s="208" t="s">
        <v>31</v>
      </c>
      <c r="K6" s="208" t="s">
        <v>81</v>
      </c>
      <c r="L6" s="208" t="s">
        <v>82</v>
      </c>
      <c r="M6" s="208" t="s">
        <v>83</v>
      </c>
      <c r="N6" s="208" t="s">
        <v>84</v>
      </c>
      <c r="O6" s="208" t="s">
        <v>85</v>
      </c>
      <c r="P6" s="208" t="s">
        <v>86</v>
      </c>
      <c r="Q6" s="208" t="s">
        <v>87</v>
      </c>
      <c r="R6" s="208" t="s">
        <v>88</v>
      </c>
      <c r="S6" s="208" t="s">
        <v>89</v>
      </c>
      <c r="T6" s="208" t="s">
        <v>90</v>
      </c>
      <c r="U6" s="208" t="s">
        <v>91</v>
      </c>
      <c r="V6" s="208" t="s">
        <v>92</v>
      </c>
      <c r="W6" s="208" t="s">
        <v>93</v>
      </c>
      <c r="X6" s="208" t="s">
        <v>94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22" t="s">
        <v>95</v>
      </c>
      <c r="B8" s="223" t="s">
        <v>46</v>
      </c>
      <c r="C8" s="240" t="s">
        <v>54</v>
      </c>
      <c r="D8" s="224"/>
      <c r="E8" s="225"/>
      <c r="F8" s="226"/>
      <c r="G8" s="226">
        <f>SUMIF(AG9:AG27,"&lt;&gt;NOR",G9:G27)</f>
        <v>0</v>
      </c>
      <c r="H8" s="226"/>
      <c r="I8" s="226">
        <f>SUM(I9:I27)</f>
        <v>0</v>
      </c>
      <c r="J8" s="226"/>
      <c r="K8" s="226">
        <f>SUM(K9:K27)</f>
        <v>0</v>
      </c>
      <c r="L8" s="226"/>
      <c r="M8" s="226">
        <f>SUM(M9:M27)</f>
        <v>0</v>
      </c>
      <c r="N8" s="226"/>
      <c r="O8" s="226">
        <f>SUM(O9:O27)</f>
        <v>0</v>
      </c>
      <c r="P8" s="226"/>
      <c r="Q8" s="226">
        <f>SUM(Q9:Q27)</f>
        <v>0</v>
      </c>
      <c r="R8" s="226"/>
      <c r="S8" s="226"/>
      <c r="T8" s="227"/>
      <c r="U8" s="221"/>
      <c r="V8" s="221">
        <f>SUM(V9:V27)</f>
        <v>0</v>
      </c>
      <c r="W8" s="221"/>
      <c r="X8" s="221"/>
      <c r="AG8" t="s">
        <v>96</v>
      </c>
    </row>
    <row r="9" spans="1:60" outlineLevel="1" x14ac:dyDescent="0.2">
      <c r="A9" s="228">
        <v>1</v>
      </c>
      <c r="B9" s="229" t="s">
        <v>46</v>
      </c>
      <c r="C9" s="241" t="s">
        <v>121</v>
      </c>
      <c r="D9" s="230"/>
      <c r="E9" s="231">
        <v>0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122</v>
      </c>
      <c r="T9" s="234" t="s">
        <v>101</v>
      </c>
      <c r="U9" s="219">
        <v>0</v>
      </c>
      <c r="V9" s="219">
        <f>ROUND(E9*U9,2)</f>
        <v>0</v>
      </c>
      <c r="W9" s="219"/>
      <c r="X9" s="219" t="s">
        <v>123</v>
      </c>
      <c r="Y9" s="209"/>
      <c r="Z9" s="209"/>
      <c r="AA9" s="209"/>
      <c r="AB9" s="209"/>
      <c r="AC9" s="209"/>
      <c r="AD9" s="209"/>
      <c r="AE9" s="209"/>
      <c r="AF9" s="209"/>
      <c r="AG9" s="209" t="s">
        <v>124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2" t="s">
        <v>125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09"/>
      <c r="Z10" s="209"/>
      <c r="AA10" s="209"/>
      <c r="AB10" s="209"/>
      <c r="AC10" s="209"/>
      <c r="AD10" s="209"/>
      <c r="AE10" s="209"/>
      <c r="AF10" s="209"/>
      <c r="AG10" s="209" t="s">
        <v>126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2" t="s">
        <v>127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09"/>
      <c r="Z11" s="209"/>
      <c r="AA11" s="209"/>
      <c r="AB11" s="209"/>
      <c r="AC11" s="209"/>
      <c r="AD11" s="209"/>
      <c r="AE11" s="209"/>
      <c r="AF11" s="209"/>
      <c r="AG11" s="209" t="s">
        <v>126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2" t="s">
        <v>128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09"/>
      <c r="Z12" s="209"/>
      <c r="AA12" s="209"/>
      <c r="AB12" s="209"/>
      <c r="AC12" s="209"/>
      <c r="AD12" s="209"/>
      <c r="AE12" s="209"/>
      <c r="AF12" s="209"/>
      <c r="AG12" s="209" t="s">
        <v>126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2" t="s">
        <v>129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09"/>
      <c r="Z13" s="209"/>
      <c r="AA13" s="209"/>
      <c r="AB13" s="209"/>
      <c r="AC13" s="209"/>
      <c r="AD13" s="209"/>
      <c r="AE13" s="209"/>
      <c r="AF13" s="209"/>
      <c r="AG13" s="209" t="s">
        <v>126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2" t="s">
        <v>130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09"/>
      <c r="Z14" s="209"/>
      <c r="AA14" s="209"/>
      <c r="AB14" s="209"/>
      <c r="AC14" s="209"/>
      <c r="AD14" s="209"/>
      <c r="AE14" s="209"/>
      <c r="AF14" s="209"/>
      <c r="AG14" s="209" t="s">
        <v>126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2" t="s">
        <v>131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09"/>
      <c r="Z15" s="209"/>
      <c r="AA15" s="209"/>
      <c r="AB15" s="209"/>
      <c r="AC15" s="209"/>
      <c r="AD15" s="209"/>
      <c r="AE15" s="209"/>
      <c r="AF15" s="209"/>
      <c r="AG15" s="209" t="s">
        <v>126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2" t="s">
        <v>132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09"/>
      <c r="Z16" s="209"/>
      <c r="AA16" s="209"/>
      <c r="AB16" s="209"/>
      <c r="AC16" s="209"/>
      <c r="AD16" s="209"/>
      <c r="AE16" s="209"/>
      <c r="AF16" s="209"/>
      <c r="AG16" s="209" t="s">
        <v>126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2" t="s">
        <v>133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09"/>
      <c r="Z17" s="209"/>
      <c r="AA17" s="209"/>
      <c r="AB17" s="209"/>
      <c r="AC17" s="209"/>
      <c r="AD17" s="209"/>
      <c r="AE17" s="209"/>
      <c r="AF17" s="209"/>
      <c r="AG17" s="209" t="s">
        <v>126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2" t="s">
        <v>134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09"/>
      <c r="Z18" s="209"/>
      <c r="AA18" s="209"/>
      <c r="AB18" s="209"/>
      <c r="AC18" s="209"/>
      <c r="AD18" s="209"/>
      <c r="AE18" s="209"/>
      <c r="AF18" s="209"/>
      <c r="AG18" s="209" t="s">
        <v>126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2" t="s">
        <v>135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09"/>
      <c r="Z19" s="209"/>
      <c r="AA19" s="209"/>
      <c r="AB19" s="209"/>
      <c r="AC19" s="209"/>
      <c r="AD19" s="209"/>
      <c r="AE19" s="209"/>
      <c r="AF19" s="209"/>
      <c r="AG19" s="209" t="s">
        <v>126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2" t="s">
        <v>136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09"/>
      <c r="Z20" s="209"/>
      <c r="AA20" s="209"/>
      <c r="AB20" s="209"/>
      <c r="AC20" s="209"/>
      <c r="AD20" s="209"/>
      <c r="AE20" s="209"/>
      <c r="AF20" s="209"/>
      <c r="AG20" s="209" t="s">
        <v>126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2" t="s">
        <v>137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09"/>
      <c r="Z21" s="209"/>
      <c r="AA21" s="209"/>
      <c r="AB21" s="209"/>
      <c r="AC21" s="209"/>
      <c r="AD21" s="209"/>
      <c r="AE21" s="209"/>
      <c r="AF21" s="209"/>
      <c r="AG21" s="209" t="s">
        <v>126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2" t="s">
        <v>138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09"/>
      <c r="Z22" s="209"/>
      <c r="AA22" s="209"/>
      <c r="AB22" s="209"/>
      <c r="AC22" s="209"/>
      <c r="AD22" s="209"/>
      <c r="AE22" s="209"/>
      <c r="AF22" s="209"/>
      <c r="AG22" s="209" t="s">
        <v>126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2" t="s">
        <v>139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09"/>
      <c r="Z23" s="209"/>
      <c r="AA23" s="209"/>
      <c r="AB23" s="209"/>
      <c r="AC23" s="209"/>
      <c r="AD23" s="209"/>
      <c r="AE23" s="209"/>
      <c r="AF23" s="209"/>
      <c r="AG23" s="209" t="s">
        <v>126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2" t="s">
        <v>140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09"/>
      <c r="Z24" s="209"/>
      <c r="AA24" s="209"/>
      <c r="AB24" s="209"/>
      <c r="AC24" s="209"/>
      <c r="AD24" s="209"/>
      <c r="AE24" s="209"/>
      <c r="AF24" s="209"/>
      <c r="AG24" s="209" t="s">
        <v>126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2" t="s">
        <v>141</v>
      </c>
      <c r="D25" s="247"/>
      <c r="E25" s="248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09"/>
      <c r="Z25" s="209"/>
      <c r="AA25" s="209"/>
      <c r="AB25" s="209"/>
      <c r="AC25" s="209"/>
      <c r="AD25" s="209"/>
      <c r="AE25" s="209"/>
      <c r="AF25" s="209"/>
      <c r="AG25" s="209" t="s">
        <v>126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2" t="s">
        <v>142</v>
      </c>
      <c r="D26" s="247"/>
      <c r="E26" s="248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09"/>
      <c r="Z26" s="209"/>
      <c r="AA26" s="209"/>
      <c r="AB26" s="209"/>
      <c r="AC26" s="209"/>
      <c r="AD26" s="209"/>
      <c r="AE26" s="209"/>
      <c r="AF26" s="209"/>
      <c r="AG26" s="209" t="s">
        <v>126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3"/>
      <c r="D27" s="238"/>
      <c r="E27" s="238"/>
      <c r="F27" s="238"/>
      <c r="G27" s="238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09"/>
      <c r="Z27" s="209"/>
      <c r="AA27" s="209"/>
      <c r="AB27" s="209"/>
      <c r="AC27" s="209"/>
      <c r="AD27" s="209"/>
      <c r="AE27" s="209"/>
      <c r="AF27" s="209"/>
      <c r="AG27" s="209" t="s">
        <v>106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2" t="s">
        <v>95</v>
      </c>
      <c r="B28" s="223" t="s">
        <v>55</v>
      </c>
      <c r="C28" s="240" t="s">
        <v>56</v>
      </c>
      <c r="D28" s="224"/>
      <c r="E28" s="225"/>
      <c r="F28" s="226"/>
      <c r="G28" s="226">
        <f>SUMIF(AG29:AG71,"&lt;&gt;NOR",G29:G71)</f>
        <v>0</v>
      </c>
      <c r="H28" s="226"/>
      <c r="I28" s="226">
        <f>SUM(I29:I71)</f>
        <v>0</v>
      </c>
      <c r="J28" s="226"/>
      <c r="K28" s="226">
        <f>SUM(K29:K71)</f>
        <v>0</v>
      </c>
      <c r="L28" s="226"/>
      <c r="M28" s="226">
        <f>SUM(M29:M71)</f>
        <v>0</v>
      </c>
      <c r="N28" s="226"/>
      <c r="O28" s="226">
        <f>SUM(O29:O71)</f>
        <v>0.72</v>
      </c>
      <c r="P28" s="226"/>
      <c r="Q28" s="226">
        <f>SUM(Q29:Q71)</f>
        <v>0</v>
      </c>
      <c r="R28" s="226"/>
      <c r="S28" s="226"/>
      <c r="T28" s="227"/>
      <c r="U28" s="221"/>
      <c r="V28" s="221">
        <f>SUM(V29:V71)</f>
        <v>26.439999999999998</v>
      </c>
      <c r="W28" s="221"/>
      <c r="X28" s="221"/>
      <c r="AG28" t="s">
        <v>96</v>
      </c>
    </row>
    <row r="29" spans="1:60" outlineLevel="1" x14ac:dyDescent="0.2">
      <c r="A29" s="228">
        <v>2</v>
      </c>
      <c r="B29" s="229" t="s">
        <v>143</v>
      </c>
      <c r="C29" s="241" t="s">
        <v>144</v>
      </c>
      <c r="D29" s="230" t="s">
        <v>145</v>
      </c>
      <c r="E29" s="231">
        <v>16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3.5619999999999999E-2</v>
      </c>
      <c r="O29" s="233">
        <f>ROUND(E29*N29,2)</f>
        <v>0.56999999999999995</v>
      </c>
      <c r="P29" s="233">
        <v>0</v>
      </c>
      <c r="Q29" s="233">
        <f>ROUND(E29*P29,2)</f>
        <v>0</v>
      </c>
      <c r="R29" s="233" t="s">
        <v>146</v>
      </c>
      <c r="S29" s="233" t="s">
        <v>100</v>
      </c>
      <c r="T29" s="234" t="s">
        <v>100</v>
      </c>
      <c r="U29" s="219">
        <v>0.88292999999999999</v>
      </c>
      <c r="V29" s="219">
        <f>ROUND(E29*U29,2)</f>
        <v>14.13</v>
      </c>
      <c r="W29" s="219"/>
      <c r="X29" s="219" t="s">
        <v>123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124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3" t="s">
        <v>147</v>
      </c>
      <c r="D30" s="249"/>
      <c r="E30" s="249"/>
      <c r="F30" s="249"/>
      <c r="G30" s="24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09"/>
      <c r="Z30" s="209"/>
      <c r="AA30" s="209"/>
      <c r="AB30" s="209"/>
      <c r="AC30" s="209"/>
      <c r="AD30" s="209"/>
      <c r="AE30" s="209"/>
      <c r="AF30" s="209"/>
      <c r="AG30" s="209" t="s">
        <v>148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35" t="str">
        <f>C30</f>
        <v>jakoukoliv maltou, z pomocného pracovního lešení o výšce podlahy do 1900 mm a pro zatížení do 1,5 kPa,</v>
      </c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2" t="s">
        <v>149</v>
      </c>
      <c r="D31" s="247"/>
      <c r="E31" s="248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09"/>
      <c r="Z31" s="209"/>
      <c r="AA31" s="209"/>
      <c r="AB31" s="209"/>
      <c r="AC31" s="209"/>
      <c r="AD31" s="209"/>
      <c r="AE31" s="209"/>
      <c r="AF31" s="209"/>
      <c r="AG31" s="209" t="s">
        <v>126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2" t="s">
        <v>150</v>
      </c>
      <c r="D32" s="247"/>
      <c r="E32" s="248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09"/>
      <c r="Z32" s="209"/>
      <c r="AA32" s="209"/>
      <c r="AB32" s="209"/>
      <c r="AC32" s="209"/>
      <c r="AD32" s="209"/>
      <c r="AE32" s="209"/>
      <c r="AF32" s="209"/>
      <c r="AG32" s="209" t="s">
        <v>126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52" t="s">
        <v>151</v>
      </c>
      <c r="D33" s="247"/>
      <c r="E33" s="248">
        <v>4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09"/>
      <c r="Z33" s="209"/>
      <c r="AA33" s="209"/>
      <c r="AB33" s="209"/>
      <c r="AC33" s="209"/>
      <c r="AD33" s="209"/>
      <c r="AE33" s="209"/>
      <c r="AF33" s="209"/>
      <c r="AG33" s="209" t="s">
        <v>126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52" t="s">
        <v>152</v>
      </c>
      <c r="D34" s="247"/>
      <c r="E34" s="248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09"/>
      <c r="Z34" s="209"/>
      <c r="AA34" s="209"/>
      <c r="AB34" s="209"/>
      <c r="AC34" s="209"/>
      <c r="AD34" s="209"/>
      <c r="AE34" s="209"/>
      <c r="AF34" s="209"/>
      <c r="AG34" s="209" t="s">
        <v>126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2" t="s">
        <v>151</v>
      </c>
      <c r="D35" s="247"/>
      <c r="E35" s="248">
        <v>4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09"/>
      <c r="Z35" s="209"/>
      <c r="AA35" s="209"/>
      <c r="AB35" s="209"/>
      <c r="AC35" s="209"/>
      <c r="AD35" s="209"/>
      <c r="AE35" s="209"/>
      <c r="AF35" s="209"/>
      <c r="AG35" s="209" t="s">
        <v>126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2" t="s">
        <v>153</v>
      </c>
      <c r="D36" s="247"/>
      <c r="E36" s="248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09"/>
      <c r="Z36" s="209"/>
      <c r="AA36" s="209"/>
      <c r="AB36" s="209"/>
      <c r="AC36" s="209"/>
      <c r="AD36" s="209"/>
      <c r="AE36" s="209"/>
      <c r="AF36" s="209"/>
      <c r="AG36" s="209" t="s">
        <v>126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52" t="s">
        <v>151</v>
      </c>
      <c r="D37" s="247"/>
      <c r="E37" s="248">
        <v>4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09"/>
      <c r="Z37" s="209"/>
      <c r="AA37" s="209"/>
      <c r="AB37" s="209"/>
      <c r="AC37" s="209"/>
      <c r="AD37" s="209"/>
      <c r="AE37" s="209"/>
      <c r="AF37" s="209"/>
      <c r="AG37" s="209" t="s">
        <v>126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2" t="s">
        <v>154</v>
      </c>
      <c r="D38" s="247"/>
      <c r="E38" s="248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09"/>
      <c r="Z38" s="209"/>
      <c r="AA38" s="209"/>
      <c r="AB38" s="209"/>
      <c r="AC38" s="209"/>
      <c r="AD38" s="209"/>
      <c r="AE38" s="209"/>
      <c r="AF38" s="209"/>
      <c r="AG38" s="209" t="s">
        <v>126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52" t="s">
        <v>151</v>
      </c>
      <c r="D39" s="247"/>
      <c r="E39" s="248">
        <v>4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09"/>
      <c r="Z39" s="209"/>
      <c r="AA39" s="209"/>
      <c r="AB39" s="209"/>
      <c r="AC39" s="209"/>
      <c r="AD39" s="209"/>
      <c r="AE39" s="209"/>
      <c r="AF39" s="209"/>
      <c r="AG39" s="209" t="s">
        <v>126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6"/>
      <c r="B40" s="217"/>
      <c r="C40" s="243"/>
      <c r="D40" s="238"/>
      <c r="E40" s="238"/>
      <c r="F40" s="238"/>
      <c r="G40" s="238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09"/>
      <c r="Z40" s="209"/>
      <c r="AA40" s="209"/>
      <c r="AB40" s="209"/>
      <c r="AC40" s="209"/>
      <c r="AD40" s="209"/>
      <c r="AE40" s="209"/>
      <c r="AF40" s="209"/>
      <c r="AG40" s="209" t="s">
        <v>106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28">
        <v>3</v>
      </c>
      <c r="B41" s="229" t="s">
        <v>155</v>
      </c>
      <c r="C41" s="241" t="s">
        <v>156</v>
      </c>
      <c r="D41" s="230" t="s">
        <v>157</v>
      </c>
      <c r="E41" s="231">
        <v>45.52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33">
        <v>2.3800000000000002E-3</v>
      </c>
      <c r="O41" s="233">
        <f>ROUND(E41*N41,2)</f>
        <v>0.11</v>
      </c>
      <c r="P41" s="233">
        <v>0</v>
      </c>
      <c r="Q41" s="233">
        <f>ROUND(E41*P41,2)</f>
        <v>0</v>
      </c>
      <c r="R41" s="233" t="s">
        <v>146</v>
      </c>
      <c r="S41" s="233" t="s">
        <v>100</v>
      </c>
      <c r="T41" s="234" t="s">
        <v>100</v>
      </c>
      <c r="U41" s="219">
        <v>0.18232999999999999</v>
      </c>
      <c r="V41" s="219">
        <f>ROUND(E41*U41,2)</f>
        <v>8.3000000000000007</v>
      </c>
      <c r="W41" s="219"/>
      <c r="X41" s="219" t="s">
        <v>123</v>
      </c>
      <c r="Y41" s="209"/>
      <c r="Z41" s="209"/>
      <c r="AA41" s="209"/>
      <c r="AB41" s="209"/>
      <c r="AC41" s="209"/>
      <c r="AD41" s="209"/>
      <c r="AE41" s="209"/>
      <c r="AF41" s="209"/>
      <c r="AG41" s="209" t="s">
        <v>124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2" t="s">
        <v>149</v>
      </c>
      <c r="D42" s="247"/>
      <c r="E42" s="248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09"/>
      <c r="Z42" s="209"/>
      <c r="AA42" s="209"/>
      <c r="AB42" s="209"/>
      <c r="AC42" s="209"/>
      <c r="AD42" s="209"/>
      <c r="AE42" s="209"/>
      <c r="AF42" s="209"/>
      <c r="AG42" s="209" t="s">
        <v>126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52" t="s">
        <v>150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09"/>
      <c r="Z43" s="209"/>
      <c r="AA43" s="209"/>
      <c r="AB43" s="209"/>
      <c r="AC43" s="209"/>
      <c r="AD43" s="209"/>
      <c r="AE43" s="209"/>
      <c r="AF43" s="209"/>
      <c r="AG43" s="209" t="s">
        <v>126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52" t="s">
        <v>158</v>
      </c>
      <c r="D44" s="247"/>
      <c r="E44" s="248">
        <v>1.56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09"/>
      <c r="Z44" s="209"/>
      <c r="AA44" s="209"/>
      <c r="AB44" s="209"/>
      <c r="AC44" s="209"/>
      <c r="AD44" s="209"/>
      <c r="AE44" s="209"/>
      <c r="AF44" s="209"/>
      <c r="AG44" s="209" t="s">
        <v>126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2" t="s">
        <v>152</v>
      </c>
      <c r="D45" s="247"/>
      <c r="E45" s="248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09"/>
      <c r="Z45" s="209"/>
      <c r="AA45" s="209"/>
      <c r="AB45" s="209"/>
      <c r="AC45" s="209"/>
      <c r="AD45" s="209"/>
      <c r="AE45" s="209"/>
      <c r="AF45" s="209"/>
      <c r="AG45" s="209" t="s">
        <v>126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2" t="s">
        <v>158</v>
      </c>
      <c r="D46" s="247"/>
      <c r="E46" s="248">
        <v>1.56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09"/>
      <c r="Z46" s="209"/>
      <c r="AA46" s="209"/>
      <c r="AB46" s="209"/>
      <c r="AC46" s="209"/>
      <c r="AD46" s="209"/>
      <c r="AE46" s="209"/>
      <c r="AF46" s="209"/>
      <c r="AG46" s="209" t="s">
        <v>126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2" t="s">
        <v>153</v>
      </c>
      <c r="D47" s="247"/>
      <c r="E47" s="248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09"/>
      <c r="Z47" s="209"/>
      <c r="AA47" s="209"/>
      <c r="AB47" s="209"/>
      <c r="AC47" s="209"/>
      <c r="AD47" s="209"/>
      <c r="AE47" s="209"/>
      <c r="AF47" s="209"/>
      <c r="AG47" s="209" t="s">
        <v>126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2" t="s">
        <v>158</v>
      </c>
      <c r="D48" s="247"/>
      <c r="E48" s="248">
        <v>1.56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09"/>
      <c r="Z48" s="209"/>
      <c r="AA48" s="209"/>
      <c r="AB48" s="209"/>
      <c r="AC48" s="209"/>
      <c r="AD48" s="209"/>
      <c r="AE48" s="209"/>
      <c r="AF48" s="209"/>
      <c r="AG48" s="209" t="s">
        <v>126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52" t="s">
        <v>154</v>
      </c>
      <c r="D49" s="247"/>
      <c r="E49" s="248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09"/>
      <c r="Z49" s="209"/>
      <c r="AA49" s="209"/>
      <c r="AB49" s="209"/>
      <c r="AC49" s="209"/>
      <c r="AD49" s="209"/>
      <c r="AE49" s="209"/>
      <c r="AF49" s="209"/>
      <c r="AG49" s="209" t="s">
        <v>126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52" t="s">
        <v>159</v>
      </c>
      <c r="D50" s="247"/>
      <c r="E50" s="248">
        <v>2.34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09"/>
      <c r="Z50" s="209"/>
      <c r="AA50" s="209"/>
      <c r="AB50" s="209"/>
      <c r="AC50" s="209"/>
      <c r="AD50" s="209"/>
      <c r="AE50" s="209"/>
      <c r="AF50" s="209"/>
      <c r="AG50" s="209" t="s">
        <v>126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2" t="s">
        <v>149</v>
      </c>
      <c r="D51" s="247"/>
      <c r="E51" s="248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09"/>
      <c r="Z51" s="209"/>
      <c r="AA51" s="209"/>
      <c r="AB51" s="209"/>
      <c r="AC51" s="209"/>
      <c r="AD51" s="209"/>
      <c r="AE51" s="209"/>
      <c r="AF51" s="209"/>
      <c r="AG51" s="209" t="s">
        <v>126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2" t="s">
        <v>150</v>
      </c>
      <c r="D52" s="247"/>
      <c r="E52" s="248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09"/>
      <c r="Z52" s="209"/>
      <c r="AA52" s="209"/>
      <c r="AB52" s="209"/>
      <c r="AC52" s="209"/>
      <c r="AD52" s="209"/>
      <c r="AE52" s="209"/>
      <c r="AF52" s="209"/>
      <c r="AG52" s="209" t="s">
        <v>126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2" t="s">
        <v>160</v>
      </c>
      <c r="D53" s="247"/>
      <c r="E53" s="248">
        <v>8.48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09"/>
      <c r="Z53" s="209"/>
      <c r="AA53" s="209"/>
      <c r="AB53" s="209"/>
      <c r="AC53" s="209"/>
      <c r="AD53" s="209"/>
      <c r="AE53" s="209"/>
      <c r="AF53" s="209"/>
      <c r="AG53" s="209" t="s">
        <v>126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52" t="s">
        <v>152</v>
      </c>
      <c r="D54" s="247"/>
      <c r="E54" s="248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09"/>
      <c r="Z54" s="209"/>
      <c r="AA54" s="209"/>
      <c r="AB54" s="209"/>
      <c r="AC54" s="209"/>
      <c r="AD54" s="209"/>
      <c r="AE54" s="209"/>
      <c r="AF54" s="209"/>
      <c r="AG54" s="209" t="s">
        <v>126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52" t="s">
        <v>161</v>
      </c>
      <c r="D55" s="247"/>
      <c r="E55" s="248">
        <v>9.65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09"/>
      <c r="Z55" s="209"/>
      <c r="AA55" s="209"/>
      <c r="AB55" s="209"/>
      <c r="AC55" s="209"/>
      <c r="AD55" s="209"/>
      <c r="AE55" s="209"/>
      <c r="AF55" s="209"/>
      <c r="AG55" s="209" t="s">
        <v>126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6"/>
      <c r="B56" s="217"/>
      <c r="C56" s="252" t="s">
        <v>153</v>
      </c>
      <c r="D56" s="247"/>
      <c r="E56" s="248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09"/>
      <c r="Z56" s="209"/>
      <c r="AA56" s="209"/>
      <c r="AB56" s="209"/>
      <c r="AC56" s="209"/>
      <c r="AD56" s="209"/>
      <c r="AE56" s="209"/>
      <c r="AF56" s="209"/>
      <c r="AG56" s="209" t="s">
        <v>126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2" t="s">
        <v>162</v>
      </c>
      <c r="D57" s="247"/>
      <c r="E57" s="248">
        <v>9.23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09"/>
      <c r="Z57" s="209"/>
      <c r="AA57" s="209"/>
      <c r="AB57" s="209"/>
      <c r="AC57" s="209"/>
      <c r="AD57" s="209"/>
      <c r="AE57" s="209"/>
      <c r="AF57" s="209"/>
      <c r="AG57" s="209" t="s">
        <v>126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2" t="s">
        <v>154</v>
      </c>
      <c r="D58" s="247"/>
      <c r="E58" s="248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09"/>
      <c r="Z58" s="209"/>
      <c r="AA58" s="209"/>
      <c r="AB58" s="209"/>
      <c r="AC58" s="209"/>
      <c r="AD58" s="209"/>
      <c r="AE58" s="209"/>
      <c r="AF58" s="209"/>
      <c r="AG58" s="209" t="s">
        <v>126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2" t="s">
        <v>163</v>
      </c>
      <c r="D59" s="247"/>
      <c r="E59" s="248">
        <v>11.14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09"/>
      <c r="Z59" s="209"/>
      <c r="AA59" s="209"/>
      <c r="AB59" s="209"/>
      <c r="AC59" s="209"/>
      <c r="AD59" s="209"/>
      <c r="AE59" s="209"/>
      <c r="AF59" s="209"/>
      <c r="AG59" s="209" t="s">
        <v>126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43"/>
      <c r="D60" s="238"/>
      <c r="E60" s="238"/>
      <c r="F60" s="238"/>
      <c r="G60" s="238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09"/>
      <c r="Z60" s="209"/>
      <c r="AA60" s="209"/>
      <c r="AB60" s="209"/>
      <c r="AC60" s="209"/>
      <c r="AD60" s="209"/>
      <c r="AE60" s="209"/>
      <c r="AF60" s="209"/>
      <c r="AG60" s="209" t="s">
        <v>106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ht="22.5" outlineLevel="1" x14ac:dyDescent="0.2">
      <c r="A61" s="228">
        <v>4</v>
      </c>
      <c r="B61" s="229" t="s">
        <v>164</v>
      </c>
      <c r="C61" s="241" t="s">
        <v>165</v>
      </c>
      <c r="D61" s="230" t="s">
        <v>166</v>
      </c>
      <c r="E61" s="231">
        <v>11.06875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33">
        <v>3.6700000000000001E-3</v>
      </c>
      <c r="O61" s="233">
        <f>ROUND(E61*N61,2)</f>
        <v>0.04</v>
      </c>
      <c r="P61" s="233">
        <v>0</v>
      </c>
      <c r="Q61" s="233">
        <f>ROUND(E61*P61,2)</f>
        <v>0</v>
      </c>
      <c r="R61" s="233" t="s">
        <v>167</v>
      </c>
      <c r="S61" s="233" t="s">
        <v>100</v>
      </c>
      <c r="T61" s="234" t="s">
        <v>100</v>
      </c>
      <c r="U61" s="219">
        <v>0.36199999999999999</v>
      </c>
      <c r="V61" s="219">
        <f>ROUND(E61*U61,2)</f>
        <v>4.01</v>
      </c>
      <c r="W61" s="219"/>
      <c r="X61" s="219" t="s">
        <v>123</v>
      </c>
      <c r="Y61" s="209"/>
      <c r="Z61" s="209"/>
      <c r="AA61" s="209"/>
      <c r="AB61" s="209"/>
      <c r="AC61" s="209"/>
      <c r="AD61" s="209"/>
      <c r="AE61" s="209"/>
      <c r="AF61" s="209"/>
      <c r="AG61" s="209" t="s">
        <v>124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6"/>
      <c r="B62" s="217"/>
      <c r="C62" s="252" t="s">
        <v>149</v>
      </c>
      <c r="D62" s="247"/>
      <c r="E62" s="248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09"/>
      <c r="Z62" s="209"/>
      <c r="AA62" s="209"/>
      <c r="AB62" s="209"/>
      <c r="AC62" s="209"/>
      <c r="AD62" s="209"/>
      <c r="AE62" s="209"/>
      <c r="AF62" s="209"/>
      <c r="AG62" s="209" t="s">
        <v>126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6"/>
      <c r="B63" s="217"/>
      <c r="C63" s="252" t="s">
        <v>150</v>
      </c>
      <c r="D63" s="247"/>
      <c r="E63" s="248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09"/>
      <c r="Z63" s="209"/>
      <c r="AA63" s="209"/>
      <c r="AB63" s="209"/>
      <c r="AC63" s="209"/>
      <c r="AD63" s="209"/>
      <c r="AE63" s="209"/>
      <c r="AF63" s="209"/>
      <c r="AG63" s="209" t="s">
        <v>126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52" t="s">
        <v>168</v>
      </c>
      <c r="D64" s="247"/>
      <c r="E64" s="248">
        <v>2.4380000000000002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09"/>
      <c r="Z64" s="209"/>
      <c r="AA64" s="209"/>
      <c r="AB64" s="209"/>
      <c r="AC64" s="209"/>
      <c r="AD64" s="209"/>
      <c r="AE64" s="209"/>
      <c r="AF64" s="209"/>
      <c r="AG64" s="209" t="s">
        <v>126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2" t="s">
        <v>152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09"/>
      <c r="Z65" s="209"/>
      <c r="AA65" s="209"/>
      <c r="AB65" s="209"/>
      <c r="AC65" s="209"/>
      <c r="AD65" s="209"/>
      <c r="AE65" s="209"/>
      <c r="AF65" s="209"/>
      <c r="AG65" s="209" t="s">
        <v>126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2" t="s">
        <v>169</v>
      </c>
      <c r="D66" s="247"/>
      <c r="E66" s="248">
        <v>2.7743799999999998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09"/>
      <c r="Z66" s="209"/>
      <c r="AA66" s="209"/>
      <c r="AB66" s="209"/>
      <c r="AC66" s="209"/>
      <c r="AD66" s="209"/>
      <c r="AE66" s="209"/>
      <c r="AF66" s="209"/>
      <c r="AG66" s="209" t="s">
        <v>126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2" t="s">
        <v>153</v>
      </c>
      <c r="D67" s="247"/>
      <c r="E67" s="248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09"/>
      <c r="Z67" s="209"/>
      <c r="AA67" s="209"/>
      <c r="AB67" s="209"/>
      <c r="AC67" s="209"/>
      <c r="AD67" s="209"/>
      <c r="AE67" s="209"/>
      <c r="AF67" s="209"/>
      <c r="AG67" s="209" t="s">
        <v>126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52" t="s">
        <v>170</v>
      </c>
      <c r="D68" s="247"/>
      <c r="E68" s="248">
        <v>2.6536300000000002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09"/>
      <c r="Z68" s="209"/>
      <c r="AA68" s="209"/>
      <c r="AB68" s="209"/>
      <c r="AC68" s="209"/>
      <c r="AD68" s="209"/>
      <c r="AE68" s="209"/>
      <c r="AF68" s="209"/>
      <c r="AG68" s="209" t="s">
        <v>126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52" t="s">
        <v>154</v>
      </c>
      <c r="D69" s="247"/>
      <c r="E69" s="248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09"/>
      <c r="Z69" s="209"/>
      <c r="AA69" s="209"/>
      <c r="AB69" s="209"/>
      <c r="AC69" s="209"/>
      <c r="AD69" s="209"/>
      <c r="AE69" s="209"/>
      <c r="AF69" s="209"/>
      <c r="AG69" s="209" t="s">
        <v>126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2" t="s">
        <v>171</v>
      </c>
      <c r="D70" s="247"/>
      <c r="E70" s="248">
        <v>3.20275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09"/>
      <c r="Z70" s="209"/>
      <c r="AA70" s="209"/>
      <c r="AB70" s="209"/>
      <c r="AC70" s="209"/>
      <c r="AD70" s="209"/>
      <c r="AE70" s="209"/>
      <c r="AF70" s="209"/>
      <c r="AG70" s="209" t="s">
        <v>126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43"/>
      <c r="D71" s="238"/>
      <c r="E71" s="238"/>
      <c r="F71" s="238"/>
      <c r="G71" s="238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09"/>
      <c r="Z71" s="209"/>
      <c r="AA71" s="209"/>
      <c r="AB71" s="209"/>
      <c r="AC71" s="209"/>
      <c r="AD71" s="209"/>
      <c r="AE71" s="209"/>
      <c r="AF71" s="209"/>
      <c r="AG71" s="209" t="s">
        <v>106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x14ac:dyDescent="0.2">
      <c r="A72" s="222" t="s">
        <v>95</v>
      </c>
      <c r="B72" s="223" t="s">
        <v>57</v>
      </c>
      <c r="C72" s="240" t="s">
        <v>58</v>
      </c>
      <c r="D72" s="224"/>
      <c r="E72" s="225"/>
      <c r="F72" s="226"/>
      <c r="G72" s="226">
        <f>SUMIF(AG73:AG96,"&lt;&gt;NOR",G73:G96)</f>
        <v>0</v>
      </c>
      <c r="H72" s="226"/>
      <c r="I72" s="226">
        <f>SUM(I73:I96)</f>
        <v>0</v>
      </c>
      <c r="J72" s="226"/>
      <c r="K72" s="226">
        <f>SUM(K73:K96)</f>
        <v>0</v>
      </c>
      <c r="L72" s="226"/>
      <c r="M72" s="226">
        <f>SUM(M73:M96)</f>
        <v>0</v>
      </c>
      <c r="N72" s="226"/>
      <c r="O72" s="226">
        <f>SUM(O73:O96)</f>
        <v>0</v>
      </c>
      <c r="P72" s="226"/>
      <c r="Q72" s="226">
        <f>SUM(Q73:Q96)</f>
        <v>0</v>
      </c>
      <c r="R72" s="226"/>
      <c r="S72" s="226"/>
      <c r="T72" s="227"/>
      <c r="U72" s="221"/>
      <c r="V72" s="221">
        <f>SUM(V73:V96)</f>
        <v>18.5</v>
      </c>
      <c r="W72" s="221"/>
      <c r="X72" s="221"/>
      <c r="AG72" t="s">
        <v>96</v>
      </c>
    </row>
    <row r="73" spans="1:60" ht="56.25" outlineLevel="1" x14ac:dyDescent="0.2">
      <c r="A73" s="228">
        <v>5</v>
      </c>
      <c r="B73" s="229" t="s">
        <v>172</v>
      </c>
      <c r="C73" s="241" t="s">
        <v>173</v>
      </c>
      <c r="D73" s="230" t="s">
        <v>166</v>
      </c>
      <c r="E73" s="231">
        <v>59.688969999999998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33">
        <v>4.0000000000000003E-5</v>
      </c>
      <c r="O73" s="233">
        <f>ROUND(E73*N73,2)</f>
        <v>0</v>
      </c>
      <c r="P73" s="233">
        <v>0</v>
      </c>
      <c r="Q73" s="233">
        <f>ROUND(E73*P73,2)</f>
        <v>0</v>
      </c>
      <c r="R73" s="233" t="s">
        <v>167</v>
      </c>
      <c r="S73" s="233" t="s">
        <v>100</v>
      </c>
      <c r="T73" s="234" t="s">
        <v>100</v>
      </c>
      <c r="U73" s="219">
        <v>0.31</v>
      </c>
      <c r="V73" s="219">
        <f>ROUND(E73*U73,2)</f>
        <v>18.5</v>
      </c>
      <c r="W73" s="219"/>
      <c r="X73" s="219" t="s">
        <v>123</v>
      </c>
      <c r="Y73" s="209"/>
      <c r="Z73" s="209"/>
      <c r="AA73" s="209"/>
      <c r="AB73" s="209"/>
      <c r="AC73" s="209"/>
      <c r="AD73" s="209"/>
      <c r="AE73" s="209"/>
      <c r="AF73" s="209"/>
      <c r="AG73" s="209" t="s">
        <v>124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2" t="s">
        <v>150</v>
      </c>
      <c r="D74" s="247"/>
      <c r="E74" s="248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09"/>
      <c r="Z74" s="209"/>
      <c r="AA74" s="209"/>
      <c r="AB74" s="209"/>
      <c r="AC74" s="209"/>
      <c r="AD74" s="209"/>
      <c r="AE74" s="209"/>
      <c r="AF74" s="209"/>
      <c r="AG74" s="209" t="s">
        <v>126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2" t="s">
        <v>174</v>
      </c>
      <c r="D75" s="247"/>
      <c r="E75" s="248">
        <v>15.9236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09"/>
      <c r="Z75" s="209"/>
      <c r="AA75" s="209"/>
      <c r="AB75" s="209"/>
      <c r="AC75" s="209"/>
      <c r="AD75" s="209"/>
      <c r="AE75" s="209"/>
      <c r="AF75" s="209"/>
      <c r="AG75" s="209" t="s">
        <v>126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2" t="s">
        <v>152</v>
      </c>
      <c r="D76" s="247"/>
      <c r="E76" s="248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09"/>
      <c r="Z76" s="209"/>
      <c r="AA76" s="209"/>
      <c r="AB76" s="209"/>
      <c r="AC76" s="209"/>
      <c r="AD76" s="209"/>
      <c r="AE76" s="209"/>
      <c r="AF76" s="209"/>
      <c r="AG76" s="209" t="s">
        <v>126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52" t="s">
        <v>175</v>
      </c>
      <c r="D77" s="247"/>
      <c r="E77" s="248">
        <v>13.299440000000001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09"/>
      <c r="Z77" s="209"/>
      <c r="AA77" s="209"/>
      <c r="AB77" s="209"/>
      <c r="AC77" s="209"/>
      <c r="AD77" s="209"/>
      <c r="AE77" s="209"/>
      <c r="AF77" s="209"/>
      <c r="AG77" s="209" t="s">
        <v>126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6"/>
      <c r="B78" s="217"/>
      <c r="C78" s="252" t="s">
        <v>153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09"/>
      <c r="Z78" s="209"/>
      <c r="AA78" s="209"/>
      <c r="AB78" s="209"/>
      <c r="AC78" s="209"/>
      <c r="AD78" s="209"/>
      <c r="AE78" s="209"/>
      <c r="AF78" s="209"/>
      <c r="AG78" s="209" t="s">
        <v>126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2" t="s">
        <v>176</v>
      </c>
      <c r="D79" s="247"/>
      <c r="E79" s="248">
        <v>15.28912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09"/>
      <c r="Z79" s="209"/>
      <c r="AA79" s="209"/>
      <c r="AB79" s="209"/>
      <c r="AC79" s="209"/>
      <c r="AD79" s="209"/>
      <c r="AE79" s="209"/>
      <c r="AF79" s="209"/>
      <c r="AG79" s="209" t="s">
        <v>126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52" t="s">
        <v>154</v>
      </c>
      <c r="D80" s="247"/>
      <c r="E80" s="248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09"/>
      <c r="Z80" s="209"/>
      <c r="AA80" s="209"/>
      <c r="AB80" s="209"/>
      <c r="AC80" s="209"/>
      <c r="AD80" s="209"/>
      <c r="AE80" s="209"/>
      <c r="AF80" s="209"/>
      <c r="AG80" s="209" t="s">
        <v>126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2" t="s">
        <v>177</v>
      </c>
      <c r="D81" s="247"/>
      <c r="E81" s="248">
        <v>15.17681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09"/>
      <c r="Z81" s="209"/>
      <c r="AA81" s="209"/>
      <c r="AB81" s="209"/>
      <c r="AC81" s="209"/>
      <c r="AD81" s="209"/>
      <c r="AE81" s="209"/>
      <c r="AF81" s="209"/>
      <c r="AG81" s="209" t="s">
        <v>126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43"/>
      <c r="D82" s="238"/>
      <c r="E82" s="238"/>
      <c r="F82" s="238"/>
      <c r="G82" s="238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09"/>
      <c r="Z82" s="209"/>
      <c r="AA82" s="209"/>
      <c r="AB82" s="209"/>
      <c r="AC82" s="209"/>
      <c r="AD82" s="209"/>
      <c r="AE82" s="209"/>
      <c r="AF82" s="209"/>
      <c r="AG82" s="209" t="s">
        <v>106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28">
        <v>6</v>
      </c>
      <c r="B83" s="229" t="s">
        <v>178</v>
      </c>
      <c r="C83" s="241" t="s">
        <v>179</v>
      </c>
      <c r="D83" s="230" t="s">
        <v>166</v>
      </c>
      <c r="E83" s="231">
        <v>119.37794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33">
        <v>0</v>
      </c>
      <c r="O83" s="233">
        <f>ROUND(E83*N83,2)</f>
        <v>0</v>
      </c>
      <c r="P83" s="233">
        <v>0</v>
      </c>
      <c r="Q83" s="233">
        <f>ROUND(E83*P83,2)</f>
        <v>0</v>
      </c>
      <c r="R83" s="233"/>
      <c r="S83" s="233" t="s">
        <v>122</v>
      </c>
      <c r="T83" s="234" t="s">
        <v>101</v>
      </c>
      <c r="U83" s="219">
        <v>0</v>
      </c>
      <c r="V83" s="219">
        <f>ROUND(E83*U83,2)</f>
        <v>0</v>
      </c>
      <c r="W83" s="219"/>
      <c r="X83" s="219" t="s">
        <v>123</v>
      </c>
      <c r="Y83" s="209"/>
      <c r="Z83" s="209"/>
      <c r="AA83" s="209"/>
      <c r="AB83" s="209"/>
      <c r="AC83" s="209"/>
      <c r="AD83" s="209"/>
      <c r="AE83" s="209"/>
      <c r="AF83" s="209"/>
      <c r="AG83" s="209" t="s">
        <v>124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52" t="s">
        <v>150</v>
      </c>
      <c r="D84" s="247"/>
      <c r="E84" s="248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09"/>
      <c r="Z84" s="209"/>
      <c r="AA84" s="209"/>
      <c r="AB84" s="209"/>
      <c r="AC84" s="209"/>
      <c r="AD84" s="209"/>
      <c r="AE84" s="209"/>
      <c r="AF84" s="209"/>
      <c r="AG84" s="209" t="s">
        <v>126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2" t="s">
        <v>180</v>
      </c>
      <c r="D85" s="247"/>
      <c r="E85" s="248">
        <v>31.847200000000001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09"/>
      <c r="Z85" s="209"/>
      <c r="AA85" s="209"/>
      <c r="AB85" s="209"/>
      <c r="AC85" s="209"/>
      <c r="AD85" s="209"/>
      <c r="AE85" s="209"/>
      <c r="AF85" s="209"/>
      <c r="AG85" s="209" t="s">
        <v>126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2" t="s">
        <v>152</v>
      </c>
      <c r="D86" s="247"/>
      <c r="E86" s="248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09"/>
      <c r="Z86" s="209"/>
      <c r="AA86" s="209"/>
      <c r="AB86" s="209"/>
      <c r="AC86" s="209"/>
      <c r="AD86" s="209"/>
      <c r="AE86" s="209"/>
      <c r="AF86" s="209"/>
      <c r="AG86" s="209" t="s">
        <v>126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16"/>
      <c r="B87" s="217"/>
      <c r="C87" s="252" t="s">
        <v>181</v>
      </c>
      <c r="D87" s="247"/>
      <c r="E87" s="248">
        <v>26.598880000000001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09"/>
      <c r="Z87" s="209"/>
      <c r="AA87" s="209"/>
      <c r="AB87" s="209"/>
      <c r="AC87" s="209"/>
      <c r="AD87" s="209"/>
      <c r="AE87" s="209"/>
      <c r="AF87" s="209"/>
      <c r="AG87" s="209" t="s">
        <v>126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2" t="s">
        <v>153</v>
      </c>
      <c r="D88" s="247"/>
      <c r="E88" s="248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09"/>
      <c r="Z88" s="209"/>
      <c r="AA88" s="209"/>
      <c r="AB88" s="209"/>
      <c r="AC88" s="209"/>
      <c r="AD88" s="209"/>
      <c r="AE88" s="209"/>
      <c r="AF88" s="209"/>
      <c r="AG88" s="209" t="s">
        <v>126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52" t="s">
        <v>182</v>
      </c>
      <c r="D89" s="247"/>
      <c r="E89" s="248">
        <v>30.578240000000001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09"/>
      <c r="Z89" s="209"/>
      <c r="AA89" s="209"/>
      <c r="AB89" s="209"/>
      <c r="AC89" s="209"/>
      <c r="AD89" s="209"/>
      <c r="AE89" s="209"/>
      <c r="AF89" s="209"/>
      <c r="AG89" s="209" t="s">
        <v>126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52" t="s">
        <v>154</v>
      </c>
      <c r="D90" s="247"/>
      <c r="E90" s="248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09"/>
      <c r="Z90" s="209"/>
      <c r="AA90" s="209"/>
      <c r="AB90" s="209"/>
      <c r="AC90" s="209"/>
      <c r="AD90" s="209"/>
      <c r="AE90" s="209"/>
      <c r="AF90" s="209"/>
      <c r="AG90" s="209" t="s">
        <v>126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52" t="s">
        <v>183</v>
      </c>
      <c r="D91" s="247"/>
      <c r="E91" s="248">
        <v>30.353619999999999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09"/>
      <c r="Z91" s="209"/>
      <c r="AA91" s="209"/>
      <c r="AB91" s="209"/>
      <c r="AC91" s="209"/>
      <c r="AD91" s="209"/>
      <c r="AE91" s="209"/>
      <c r="AF91" s="209"/>
      <c r="AG91" s="209" t="s">
        <v>126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43"/>
      <c r="D92" s="238"/>
      <c r="E92" s="238"/>
      <c r="F92" s="238"/>
      <c r="G92" s="238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09"/>
      <c r="Z92" s="209"/>
      <c r="AA92" s="209"/>
      <c r="AB92" s="209"/>
      <c r="AC92" s="209"/>
      <c r="AD92" s="209"/>
      <c r="AE92" s="209"/>
      <c r="AF92" s="209"/>
      <c r="AG92" s="209" t="s">
        <v>106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28">
        <v>7</v>
      </c>
      <c r="B93" s="229" t="s">
        <v>184</v>
      </c>
      <c r="C93" s="241" t="s">
        <v>185</v>
      </c>
      <c r="D93" s="230" t="s">
        <v>186</v>
      </c>
      <c r="E93" s="231">
        <v>10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33">
        <v>0</v>
      </c>
      <c r="O93" s="233">
        <f>ROUND(E93*N93,2)</f>
        <v>0</v>
      </c>
      <c r="P93" s="233">
        <v>0</v>
      </c>
      <c r="Q93" s="233">
        <f>ROUND(E93*P93,2)</f>
        <v>0</v>
      </c>
      <c r="R93" s="233"/>
      <c r="S93" s="233" t="s">
        <v>122</v>
      </c>
      <c r="T93" s="234" t="s">
        <v>101</v>
      </c>
      <c r="U93" s="219">
        <v>0</v>
      </c>
      <c r="V93" s="219">
        <f>ROUND(E93*U93,2)</f>
        <v>0</v>
      </c>
      <c r="W93" s="219"/>
      <c r="X93" s="219" t="s">
        <v>187</v>
      </c>
      <c r="Y93" s="209"/>
      <c r="Z93" s="209"/>
      <c r="AA93" s="209"/>
      <c r="AB93" s="209"/>
      <c r="AC93" s="209"/>
      <c r="AD93" s="209"/>
      <c r="AE93" s="209"/>
      <c r="AF93" s="209"/>
      <c r="AG93" s="209" t="s">
        <v>188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4"/>
      <c r="D94" s="250"/>
      <c r="E94" s="250"/>
      <c r="F94" s="250"/>
      <c r="G94" s="250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09"/>
      <c r="Z94" s="209"/>
      <c r="AA94" s="209"/>
      <c r="AB94" s="209"/>
      <c r="AC94" s="209"/>
      <c r="AD94" s="209"/>
      <c r="AE94" s="209"/>
      <c r="AF94" s="209"/>
      <c r="AG94" s="209" t="s">
        <v>106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28">
        <v>8</v>
      </c>
      <c r="B95" s="229" t="s">
        <v>189</v>
      </c>
      <c r="C95" s="241" t="s">
        <v>190</v>
      </c>
      <c r="D95" s="230" t="s">
        <v>99</v>
      </c>
      <c r="E95" s="231">
        <v>1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/>
      <c r="S95" s="233" t="s">
        <v>122</v>
      </c>
      <c r="T95" s="234" t="s">
        <v>101</v>
      </c>
      <c r="U95" s="219">
        <v>0</v>
      </c>
      <c r="V95" s="219">
        <f>ROUND(E95*U95,2)</f>
        <v>0</v>
      </c>
      <c r="W95" s="219"/>
      <c r="X95" s="219" t="s">
        <v>187</v>
      </c>
      <c r="Y95" s="209"/>
      <c r="Z95" s="209"/>
      <c r="AA95" s="209"/>
      <c r="AB95" s="209"/>
      <c r="AC95" s="209"/>
      <c r="AD95" s="209"/>
      <c r="AE95" s="209"/>
      <c r="AF95" s="209"/>
      <c r="AG95" s="209" t="s">
        <v>188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54"/>
      <c r="D96" s="250"/>
      <c r="E96" s="250"/>
      <c r="F96" s="250"/>
      <c r="G96" s="250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09"/>
      <c r="Z96" s="209"/>
      <c r="AA96" s="209"/>
      <c r="AB96" s="209"/>
      <c r="AC96" s="209"/>
      <c r="AD96" s="209"/>
      <c r="AE96" s="209"/>
      <c r="AF96" s="209"/>
      <c r="AG96" s="209" t="s">
        <v>106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x14ac:dyDescent="0.2">
      <c r="A97" s="222" t="s">
        <v>95</v>
      </c>
      <c r="B97" s="223" t="s">
        <v>59</v>
      </c>
      <c r="C97" s="240" t="s">
        <v>60</v>
      </c>
      <c r="D97" s="224"/>
      <c r="E97" s="225"/>
      <c r="F97" s="226"/>
      <c r="G97" s="226">
        <f>SUMIF(AG98:AG103,"&lt;&gt;NOR",G98:G103)</f>
        <v>0</v>
      </c>
      <c r="H97" s="226"/>
      <c r="I97" s="226">
        <f>SUM(I98:I103)</f>
        <v>0</v>
      </c>
      <c r="J97" s="226"/>
      <c r="K97" s="226">
        <f>SUM(K98:K103)</f>
        <v>0</v>
      </c>
      <c r="L97" s="226"/>
      <c r="M97" s="226">
        <f>SUM(M98:M103)</f>
        <v>0</v>
      </c>
      <c r="N97" s="226"/>
      <c r="O97" s="226">
        <f>SUM(O98:O103)</f>
        <v>0</v>
      </c>
      <c r="P97" s="226"/>
      <c r="Q97" s="226">
        <f>SUM(Q98:Q103)</f>
        <v>0</v>
      </c>
      <c r="R97" s="226"/>
      <c r="S97" s="226"/>
      <c r="T97" s="227"/>
      <c r="U97" s="221"/>
      <c r="V97" s="221">
        <f>SUM(V98:V103)</f>
        <v>0.68</v>
      </c>
      <c r="W97" s="221"/>
      <c r="X97" s="221"/>
      <c r="AG97" t="s">
        <v>96</v>
      </c>
    </row>
    <row r="98" spans="1:60" ht="33.75" outlineLevel="1" x14ac:dyDescent="0.2">
      <c r="A98" s="228">
        <v>9</v>
      </c>
      <c r="B98" s="229" t="s">
        <v>191</v>
      </c>
      <c r="C98" s="241" t="s">
        <v>192</v>
      </c>
      <c r="D98" s="230" t="s">
        <v>193</v>
      </c>
      <c r="E98" s="231">
        <v>0.72126999999999997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33">
        <v>0</v>
      </c>
      <c r="O98" s="233">
        <f>ROUND(E98*N98,2)</f>
        <v>0</v>
      </c>
      <c r="P98" s="233">
        <v>0</v>
      </c>
      <c r="Q98" s="233">
        <f>ROUND(E98*P98,2)</f>
        <v>0</v>
      </c>
      <c r="R98" s="233" t="s">
        <v>146</v>
      </c>
      <c r="S98" s="233" t="s">
        <v>100</v>
      </c>
      <c r="T98" s="234" t="s">
        <v>101</v>
      </c>
      <c r="U98" s="219">
        <v>0.9385</v>
      </c>
      <c r="V98" s="219">
        <f>ROUND(E98*U98,2)</f>
        <v>0.68</v>
      </c>
      <c r="W98" s="219"/>
      <c r="X98" s="219" t="s">
        <v>194</v>
      </c>
      <c r="Y98" s="209"/>
      <c r="Z98" s="209"/>
      <c r="AA98" s="209"/>
      <c r="AB98" s="209"/>
      <c r="AC98" s="209"/>
      <c r="AD98" s="209"/>
      <c r="AE98" s="209"/>
      <c r="AF98" s="209"/>
      <c r="AG98" s="209" t="s">
        <v>195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3" t="s">
        <v>196</v>
      </c>
      <c r="D99" s="249"/>
      <c r="E99" s="249"/>
      <c r="F99" s="249"/>
      <c r="G99" s="24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09"/>
      <c r="Z99" s="209"/>
      <c r="AA99" s="209"/>
      <c r="AB99" s="209"/>
      <c r="AC99" s="209"/>
      <c r="AD99" s="209"/>
      <c r="AE99" s="209"/>
      <c r="AF99" s="209"/>
      <c r="AG99" s="209" t="s">
        <v>148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52" t="s">
        <v>197</v>
      </c>
      <c r="D100" s="247"/>
      <c r="E100" s="248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126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2" t="s">
        <v>198</v>
      </c>
      <c r="D101" s="247"/>
      <c r="E101" s="248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126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52" t="s">
        <v>199</v>
      </c>
      <c r="D102" s="247"/>
      <c r="E102" s="248">
        <v>0.72126999999999997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126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43"/>
      <c r="D103" s="238"/>
      <c r="E103" s="238"/>
      <c r="F103" s="238"/>
      <c r="G103" s="238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106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x14ac:dyDescent="0.2">
      <c r="A104" s="222" t="s">
        <v>95</v>
      </c>
      <c r="B104" s="223" t="s">
        <v>61</v>
      </c>
      <c r="C104" s="240" t="s">
        <v>62</v>
      </c>
      <c r="D104" s="224"/>
      <c r="E104" s="225"/>
      <c r="F104" s="226"/>
      <c r="G104" s="226">
        <f>SUMIF(AG105:AG215,"&lt;&gt;NOR",G105:G215)</f>
        <v>0</v>
      </c>
      <c r="H104" s="226"/>
      <c r="I104" s="226">
        <f>SUM(I105:I215)</f>
        <v>0</v>
      </c>
      <c r="J104" s="226"/>
      <c r="K104" s="226">
        <f>SUM(K105:K215)</f>
        <v>0</v>
      </c>
      <c r="L104" s="226"/>
      <c r="M104" s="226">
        <f>SUM(M105:M215)</f>
        <v>0</v>
      </c>
      <c r="N104" s="226"/>
      <c r="O104" s="226">
        <f>SUM(O105:O215)</f>
        <v>1.23</v>
      </c>
      <c r="P104" s="226"/>
      <c r="Q104" s="226">
        <f>SUM(Q105:Q215)</f>
        <v>0</v>
      </c>
      <c r="R104" s="226"/>
      <c r="S104" s="226"/>
      <c r="T104" s="227"/>
      <c r="U104" s="221"/>
      <c r="V104" s="221">
        <f>SUM(V105:V215)</f>
        <v>53.199999999999996</v>
      </c>
      <c r="W104" s="221"/>
      <c r="X104" s="221"/>
      <c r="AG104" t="s">
        <v>96</v>
      </c>
    </row>
    <row r="105" spans="1:60" outlineLevel="1" x14ac:dyDescent="0.2">
      <c r="A105" s="228">
        <v>10</v>
      </c>
      <c r="B105" s="229" t="s">
        <v>200</v>
      </c>
      <c r="C105" s="241" t="s">
        <v>201</v>
      </c>
      <c r="D105" s="230" t="s">
        <v>166</v>
      </c>
      <c r="E105" s="231">
        <v>26.565000000000001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33">
        <v>7.3999999999999999E-4</v>
      </c>
      <c r="O105" s="233">
        <f>ROUND(E105*N105,2)</f>
        <v>0.02</v>
      </c>
      <c r="P105" s="233">
        <v>0</v>
      </c>
      <c r="Q105" s="233">
        <f>ROUND(E105*P105,2)</f>
        <v>0</v>
      </c>
      <c r="R105" s="233" t="s">
        <v>202</v>
      </c>
      <c r="S105" s="233" t="s">
        <v>100</v>
      </c>
      <c r="T105" s="234" t="s">
        <v>100</v>
      </c>
      <c r="U105" s="219">
        <v>0.313</v>
      </c>
      <c r="V105" s="219">
        <f>ROUND(E105*U105,2)</f>
        <v>8.31</v>
      </c>
      <c r="W105" s="219"/>
      <c r="X105" s="219" t="s">
        <v>123</v>
      </c>
      <c r="Y105" s="209"/>
      <c r="Z105" s="209"/>
      <c r="AA105" s="209"/>
      <c r="AB105" s="209"/>
      <c r="AC105" s="209"/>
      <c r="AD105" s="209"/>
      <c r="AE105" s="209"/>
      <c r="AF105" s="209"/>
      <c r="AG105" s="209" t="s">
        <v>124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3" t="s">
        <v>203</v>
      </c>
      <c r="D106" s="249"/>
      <c r="E106" s="249"/>
      <c r="F106" s="249"/>
      <c r="G106" s="24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148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2" t="s">
        <v>149</v>
      </c>
      <c r="D107" s="247"/>
      <c r="E107" s="248"/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126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52" t="s">
        <v>150</v>
      </c>
      <c r="D108" s="247"/>
      <c r="E108" s="248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126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52" t="s">
        <v>204</v>
      </c>
      <c r="D109" s="247"/>
      <c r="E109" s="248">
        <v>5.8512000000000004</v>
      </c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126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2" t="s">
        <v>152</v>
      </c>
      <c r="D110" s="247"/>
      <c r="E110" s="248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126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52" t="s">
        <v>205</v>
      </c>
      <c r="D111" s="247"/>
      <c r="E111" s="248">
        <v>6.6585000000000001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126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52" t="s">
        <v>153</v>
      </c>
      <c r="D112" s="247"/>
      <c r="E112" s="248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126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2" t="s">
        <v>206</v>
      </c>
      <c r="D113" s="247"/>
      <c r="E113" s="248">
        <v>6.3686999999999996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126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52" t="s">
        <v>154</v>
      </c>
      <c r="D114" s="247"/>
      <c r="E114" s="248"/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126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52" t="s">
        <v>207</v>
      </c>
      <c r="D115" s="247"/>
      <c r="E115" s="248">
        <v>7.6866000000000003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126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43"/>
      <c r="D116" s="238"/>
      <c r="E116" s="238"/>
      <c r="F116" s="238"/>
      <c r="G116" s="238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106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28">
        <v>11</v>
      </c>
      <c r="B117" s="229" t="s">
        <v>208</v>
      </c>
      <c r="C117" s="241" t="s">
        <v>209</v>
      </c>
      <c r="D117" s="230" t="s">
        <v>210</v>
      </c>
      <c r="E117" s="231">
        <v>45.52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33">
        <v>1.4370000000000001E-2</v>
      </c>
      <c r="O117" s="233">
        <f>ROUND(E117*N117,2)</f>
        <v>0.65</v>
      </c>
      <c r="P117" s="233">
        <v>0</v>
      </c>
      <c r="Q117" s="233">
        <f>ROUND(E117*P117,2)</f>
        <v>0</v>
      </c>
      <c r="R117" s="233"/>
      <c r="S117" s="233" t="s">
        <v>122</v>
      </c>
      <c r="T117" s="234" t="s">
        <v>101</v>
      </c>
      <c r="U117" s="219">
        <v>0.31</v>
      </c>
      <c r="V117" s="219">
        <f>ROUND(E117*U117,2)</f>
        <v>14.11</v>
      </c>
      <c r="W117" s="219"/>
      <c r="X117" s="219" t="s">
        <v>123</v>
      </c>
      <c r="Y117" s="209"/>
      <c r="Z117" s="209"/>
      <c r="AA117" s="209"/>
      <c r="AB117" s="209"/>
      <c r="AC117" s="209"/>
      <c r="AD117" s="209"/>
      <c r="AE117" s="209"/>
      <c r="AF117" s="209"/>
      <c r="AG117" s="209" t="s">
        <v>124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52" t="s">
        <v>149</v>
      </c>
      <c r="D118" s="247"/>
      <c r="E118" s="248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126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52" t="s">
        <v>150</v>
      </c>
      <c r="D119" s="247"/>
      <c r="E119" s="248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126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52" t="s">
        <v>158</v>
      </c>
      <c r="D120" s="247"/>
      <c r="E120" s="248">
        <v>1.56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126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52" t="s">
        <v>152</v>
      </c>
      <c r="D121" s="247"/>
      <c r="E121" s="248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126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52" t="s">
        <v>158</v>
      </c>
      <c r="D122" s="247"/>
      <c r="E122" s="248">
        <v>1.56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126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2" t="s">
        <v>153</v>
      </c>
      <c r="D123" s="247"/>
      <c r="E123" s="248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126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52" t="s">
        <v>158</v>
      </c>
      <c r="D124" s="247"/>
      <c r="E124" s="248">
        <v>1.56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126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52" t="s">
        <v>154</v>
      </c>
      <c r="D125" s="247"/>
      <c r="E125" s="248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126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52" t="s">
        <v>159</v>
      </c>
      <c r="D126" s="247"/>
      <c r="E126" s="248">
        <v>2.34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126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2" t="s">
        <v>149</v>
      </c>
      <c r="D127" s="247"/>
      <c r="E127" s="248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126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52" t="s">
        <v>150</v>
      </c>
      <c r="D128" s="247"/>
      <c r="E128" s="248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126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52" t="s">
        <v>160</v>
      </c>
      <c r="D129" s="247"/>
      <c r="E129" s="248">
        <v>8.48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126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2" t="s">
        <v>152</v>
      </c>
      <c r="D130" s="247"/>
      <c r="E130" s="248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126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52" t="s">
        <v>161</v>
      </c>
      <c r="D131" s="247"/>
      <c r="E131" s="248">
        <v>9.65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126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52" t="s">
        <v>153</v>
      </c>
      <c r="D132" s="247"/>
      <c r="E132" s="248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126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52" t="s">
        <v>162</v>
      </c>
      <c r="D133" s="247"/>
      <c r="E133" s="248">
        <v>9.23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126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2" t="s">
        <v>154</v>
      </c>
      <c r="D134" s="247"/>
      <c r="E134" s="248"/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126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52" t="s">
        <v>163</v>
      </c>
      <c r="D135" s="247"/>
      <c r="E135" s="248">
        <v>11.14</v>
      </c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126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43"/>
      <c r="D136" s="238"/>
      <c r="E136" s="238"/>
      <c r="F136" s="238"/>
      <c r="G136" s="238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106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ht="22.5" outlineLevel="1" x14ac:dyDescent="0.2">
      <c r="A137" s="228">
        <v>12</v>
      </c>
      <c r="B137" s="229" t="s">
        <v>211</v>
      </c>
      <c r="C137" s="241" t="s">
        <v>212</v>
      </c>
      <c r="D137" s="230" t="s">
        <v>157</v>
      </c>
      <c r="E137" s="231">
        <v>7.02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33">
        <v>1.8000000000000001E-4</v>
      </c>
      <c r="O137" s="233">
        <f>ROUND(E137*N137,2)</f>
        <v>0</v>
      </c>
      <c r="P137" s="233">
        <v>0</v>
      </c>
      <c r="Q137" s="233">
        <f>ROUND(E137*P137,2)</f>
        <v>0</v>
      </c>
      <c r="R137" s="233"/>
      <c r="S137" s="233" t="s">
        <v>122</v>
      </c>
      <c r="T137" s="234" t="s">
        <v>101</v>
      </c>
      <c r="U137" s="219">
        <v>0.17</v>
      </c>
      <c r="V137" s="219">
        <f>ROUND(E137*U137,2)</f>
        <v>1.19</v>
      </c>
      <c r="W137" s="219"/>
      <c r="X137" s="219" t="s">
        <v>123</v>
      </c>
      <c r="Y137" s="209"/>
      <c r="Z137" s="209"/>
      <c r="AA137" s="209"/>
      <c r="AB137" s="209"/>
      <c r="AC137" s="209"/>
      <c r="AD137" s="209"/>
      <c r="AE137" s="209"/>
      <c r="AF137" s="209"/>
      <c r="AG137" s="209" t="s">
        <v>124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52" t="s">
        <v>149</v>
      </c>
      <c r="D138" s="247"/>
      <c r="E138" s="248"/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126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52" t="s">
        <v>150</v>
      </c>
      <c r="D139" s="247"/>
      <c r="E139" s="248"/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126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52" t="s">
        <v>158</v>
      </c>
      <c r="D140" s="247"/>
      <c r="E140" s="248">
        <v>1.56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126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52" t="s">
        <v>152</v>
      </c>
      <c r="D141" s="247"/>
      <c r="E141" s="248"/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126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52" t="s">
        <v>158</v>
      </c>
      <c r="D142" s="247"/>
      <c r="E142" s="248">
        <v>1.56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126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52" t="s">
        <v>153</v>
      </c>
      <c r="D143" s="247"/>
      <c r="E143" s="248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126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52" t="s">
        <v>158</v>
      </c>
      <c r="D144" s="247"/>
      <c r="E144" s="248">
        <v>1.56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126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52" t="s">
        <v>154</v>
      </c>
      <c r="D145" s="247"/>
      <c r="E145" s="248"/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126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52" t="s">
        <v>159</v>
      </c>
      <c r="D146" s="247"/>
      <c r="E146" s="248">
        <v>2.34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126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43"/>
      <c r="D147" s="238"/>
      <c r="E147" s="238"/>
      <c r="F147" s="238"/>
      <c r="G147" s="238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106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ht="22.5" outlineLevel="1" x14ac:dyDescent="0.2">
      <c r="A148" s="228">
        <v>13</v>
      </c>
      <c r="B148" s="229" t="s">
        <v>213</v>
      </c>
      <c r="C148" s="241" t="s">
        <v>214</v>
      </c>
      <c r="D148" s="230" t="s">
        <v>157</v>
      </c>
      <c r="E148" s="231">
        <v>62.4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33">
        <v>1.8000000000000001E-4</v>
      </c>
      <c r="O148" s="233">
        <f>ROUND(E148*N148,2)</f>
        <v>0.01</v>
      </c>
      <c r="P148" s="233">
        <v>0</v>
      </c>
      <c r="Q148" s="233">
        <f>ROUND(E148*P148,2)</f>
        <v>0</v>
      </c>
      <c r="R148" s="233"/>
      <c r="S148" s="233" t="s">
        <v>122</v>
      </c>
      <c r="T148" s="234" t="s">
        <v>101</v>
      </c>
      <c r="U148" s="219">
        <v>0.17</v>
      </c>
      <c r="V148" s="219">
        <f>ROUND(E148*U148,2)</f>
        <v>10.61</v>
      </c>
      <c r="W148" s="219"/>
      <c r="X148" s="219" t="s">
        <v>123</v>
      </c>
      <c r="Y148" s="209"/>
      <c r="Z148" s="209"/>
      <c r="AA148" s="209"/>
      <c r="AB148" s="209"/>
      <c r="AC148" s="209"/>
      <c r="AD148" s="209"/>
      <c r="AE148" s="209"/>
      <c r="AF148" s="209"/>
      <c r="AG148" s="209" t="s">
        <v>124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16"/>
      <c r="B149" s="217"/>
      <c r="C149" s="252" t="s">
        <v>149</v>
      </c>
      <c r="D149" s="247"/>
      <c r="E149" s="248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126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52" t="s">
        <v>150</v>
      </c>
      <c r="D150" s="247"/>
      <c r="E150" s="248"/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126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52" t="s">
        <v>215</v>
      </c>
      <c r="D151" s="247"/>
      <c r="E151" s="248">
        <v>13.26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126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52" t="s">
        <v>152</v>
      </c>
      <c r="D152" s="247"/>
      <c r="E152" s="248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126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52" t="s">
        <v>216</v>
      </c>
      <c r="D153" s="247"/>
      <c r="E153" s="248">
        <v>15.6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126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52" t="s">
        <v>153</v>
      </c>
      <c r="D154" s="247"/>
      <c r="E154" s="248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126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6"/>
      <c r="B155" s="217"/>
      <c r="C155" s="252" t="s">
        <v>216</v>
      </c>
      <c r="D155" s="247"/>
      <c r="E155" s="248">
        <v>15.6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126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52" t="s">
        <v>154</v>
      </c>
      <c r="D156" s="247"/>
      <c r="E156" s="248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126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52" t="s">
        <v>217</v>
      </c>
      <c r="D157" s="247"/>
      <c r="E157" s="248">
        <v>17.940000000000001</v>
      </c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126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43"/>
      <c r="D158" s="238"/>
      <c r="E158" s="238"/>
      <c r="F158" s="238"/>
      <c r="G158" s="238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106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ht="22.5" outlineLevel="1" x14ac:dyDescent="0.2">
      <c r="A159" s="228">
        <v>14</v>
      </c>
      <c r="B159" s="229" t="s">
        <v>218</v>
      </c>
      <c r="C159" s="241" t="s">
        <v>219</v>
      </c>
      <c r="D159" s="230" t="s">
        <v>157</v>
      </c>
      <c r="E159" s="231">
        <v>38.5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33">
        <v>1.8000000000000001E-4</v>
      </c>
      <c r="O159" s="233">
        <f>ROUND(E159*N159,2)</f>
        <v>0.01</v>
      </c>
      <c r="P159" s="233">
        <v>0</v>
      </c>
      <c r="Q159" s="233">
        <f>ROUND(E159*P159,2)</f>
        <v>0</v>
      </c>
      <c r="R159" s="233"/>
      <c r="S159" s="233" t="s">
        <v>122</v>
      </c>
      <c r="T159" s="234" t="s">
        <v>101</v>
      </c>
      <c r="U159" s="219">
        <v>0.17</v>
      </c>
      <c r="V159" s="219">
        <f>ROUND(E159*U159,2)</f>
        <v>6.55</v>
      </c>
      <c r="W159" s="219"/>
      <c r="X159" s="219" t="s">
        <v>123</v>
      </c>
      <c r="Y159" s="209"/>
      <c r="Z159" s="209"/>
      <c r="AA159" s="209"/>
      <c r="AB159" s="209"/>
      <c r="AC159" s="209"/>
      <c r="AD159" s="209"/>
      <c r="AE159" s="209"/>
      <c r="AF159" s="209"/>
      <c r="AG159" s="209" t="s">
        <v>124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52" t="s">
        <v>149</v>
      </c>
      <c r="D160" s="247"/>
      <c r="E160" s="248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126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52" t="s">
        <v>150</v>
      </c>
      <c r="D161" s="247"/>
      <c r="E161" s="248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126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52" t="s">
        <v>160</v>
      </c>
      <c r="D162" s="247"/>
      <c r="E162" s="248">
        <v>8.48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126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16"/>
      <c r="B163" s="217"/>
      <c r="C163" s="252" t="s">
        <v>152</v>
      </c>
      <c r="D163" s="247"/>
      <c r="E163" s="248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126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52" t="s">
        <v>161</v>
      </c>
      <c r="D164" s="247"/>
      <c r="E164" s="248">
        <v>9.65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126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16"/>
      <c r="B165" s="217"/>
      <c r="C165" s="252" t="s">
        <v>153</v>
      </c>
      <c r="D165" s="247"/>
      <c r="E165" s="248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126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2" t="s">
        <v>162</v>
      </c>
      <c r="D166" s="247"/>
      <c r="E166" s="248">
        <v>9.23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126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52" t="s">
        <v>154</v>
      </c>
      <c r="D167" s="247"/>
      <c r="E167" s="248"/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126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52" t="s">
        <v>163</v>
      </c>
      <c r="D168" s="247"/>
      <c r="E168" s="248">
        <v>11.14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126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16"/>
      <c r="B169" s="217"/>
      <c r="C169" s="243"/>
      <c r="D169" s="238"/>
      <c r="E169" s="238"/>
      <c r="F169" s="238"/>
      <c r="G169" s="238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106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28">
        <v>15</v>
      </c>
      <c r="B170" s="229" t="s">
        <v>220</v>
      </c>
      <c r="C170" s="241" t="s">
        <v>221</v>
      </c>
      <c r="D170" s="230" t="s">
        <v>222</v>
      </c>
      <c r="E170" s="231">
        <v>26.565000000000001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33">
        <v>2.0000000000000002E-5</v>
      </c>
      <c r="O170" s="233">
        <f>ROUND(E170*N170,2)</f>
        <v>0</v>
      </c>
      <c r="P170" s="233">
        <v>0</v>
      </c>
      <c r="Q170" s="233">
        <f>ROUND(E170*P170,2)</f>
        <v>0</v>
      </c>
      <c r="R170" s="233"/>
      <c r="S170" s="233" t="s">
        <v>122</v>
      </c>
      <c r="T170" s="234" t="s">
        <v>101</v>
      </c>
      <c r="U170" s="219">
        <v>0.46800000000000003</v>
      </c>
      <c r="V170" s="219">
        <f>ROUND(E170*U170,2)</f>
        <v>12.43</v>
      </c>
      <c r="W170" s="219"/>
      <c r="X170" s="219" t="s">
        <v>123</v>
      </c>
      <c r="Y170" s="209"/>
      <c r="Z170" s="209"/>
      <c r="AA170" s="209"/>
      <c r="AB170" s="209"/>
      <c r="AC170" s="209"/>
      <c r="AD170" s="209"/>
      <c r="AE170" s="209"/>
      <c r="AF170" s="209"/>
      <c r="AG170" s="209" t="s">
        <v>124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42" t="s">
        <v>223</v>
      </c>
      <c r="D171" s="236"/>
      <c r="E171" s="236"/>
      <c r="F171" s="236"/>
      <c r="G171" s="236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105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52" t="s">
        <v>149</v>
      </c>
      <c r="D172" s="247"/>
      <c r="E172" s="248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126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52" t="s">
        <v>150</v>
      </c>
      <c r="D173" s="247"/>
      <c r="E173" s="248"/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126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6"/>
      <c r="B174" s="217"/>
      <c r="C174" s="252" t="s">
        <v>204</v>
      </c>
      <c r="D174" s="247"/>
      <c r="E174" s="248">
        <v>5.8512000000000004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126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16"/>
      <c r="B175" s="217"/>
      <c r="C175" s="252" t="s">
        <v>152</v>
      </c>
      <c r="D175" s="247"/>
      <c r="E175" s="248"/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126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52" t="s">
        <v>205</v>
      </c>
      <c r="D176" s="247"/>
      <c r="E176" s="248">
        <v>6.6585000000000001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126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52" t="s">
        <v>153</v>
      </c>
      <c r="D177" s="247"/>
      <c r="E177" s="248"/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126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52" t="s">
        <v>206</v>
      </c>
      <c r="D178" s="247"/>
      <c r="E178" s="248">
        <v>6.3686999999999996</v>
      </c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126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16"/>
      <c r="B179" s="217"/>
      <c r="C179" s="252" t="s">
        <v>154</v>
      </c>
      <c r="D179" s="247"/>
      <c r="E179" s="248"/>
      <c r="F179" s="219"/>
      <c r="G179" s="219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126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16"/>
      <c r="B180" s="217"/>
      <c r="C180" s="252" t="s">
        <v>207</v>
      </c>
      <c r="D180" s="247"/>
      <c r="E180" s="248">
        <v>7.6866000000000003</v>
      </c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126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16"/>
      <c r="B181" s="217"/>
      <c r="C181" s="243"/>
      <c r="D181" s="238"/>
      <c r="E181" s="238"/>
      <c r="F181" s="238"/>
      <c r="G181" s="238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106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28">
        <v>16</v>
      </c>
      <c r="B182" s="229" t="s">
        <v>224</v>
      </c>
      <c r="C182" s="241" t="s">
        <v>225</v>
      </c>
      <c r="D182" s="230" t="s">
        <v>166</v>
      </c>
      <c r="E182" s="231">
        <v>37.87847</v>
      </c>
      <c r="F182" s="232"/>
      <c r="G182" s="233">
        <f>ROUND(E182*F182,2)</f>
        <v>0</v>
      </c>
      <c r="H182" s="232"/>
      <c r="I182" s="233">
        <f>ROUND(E182*H182,2)</f>
        <v>0</v>
      </c>
      <c r="J182" s="232"/>
      <c r="K182" s="233">
        <f>ROUND(E182*J182,2)</f>
        <v>0</v>
      </c>
      <c r="L182" s="233">
        <v>21</v>
      </c>
      <c r="M182" s="233">
        <f>G182*(1+L182/100)</f>
        <v>0</v>
      </c>
      <c r="N182" s="233">
        <v>1.43E-2</v>
      </c>
      <c r="O182" s="233">
        <f>ROUND(E182*N182,2)</f>
        <v>0.54</v>
      </c>
      <c r="P182" s="233">
        <v>0</v>
      </c>
      <c r="Q182" s="233">
        <f>ROUND(E182*P182,2)</f>
        <v>0</v>
      </c>
      <c r="R182" s="233"/>
      <c r="S182" s="233" t="s">
        <v>122</v>
      </c>
      <c r="T182" s="234" t="s">
        <v>101</v>
      </c>
      <c r="U182" s="219">
        <v>0</v>
      </c>
      <c r="V182" s="219">
        <f>ROUND(E182*U182,2)</f>
        <v>0</v>
      </c>
      <c r="W182" s="219"/>
      <c r="X182" s="219" t="s">
        <v>226</v>
      </c>
      <c r="Y182" s="209"/>
      <c r="Z182" s="209"/>
      <c r="AA182" s="209"/>
      <c r="AB182" s="209"/>
      <c r="AC182" s="209"/>
      <c r="AD182" s="209"/>
      <c r="AE182" s="209"/>
      <c r="AF182" s="209"/>
      <c r="AG182" s="209" t="s">
        <v>227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16"/>
      <c r="B183" s="217"/>
      <c r="C183" s="252" t="s">
        <v>149</v>
      </c>
      <c r="D183" s="247"/>
      <c r="E183" s="248"/>
      <c r="F183" s="219"/>
      <c r="G183" s="219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126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16"/>
      <c r="B184" s="217"/>
      <c r="C184" s="252" t="s">
        <v>150</v>
      </c>
      <c r="D184" s="247"/>
      <c r="E184" s="248"/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126</v>
      </c>
      <c r="AH184" s="209">
        <v>0</v>
      </c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16"/>
      <c r="B185" s="217"/>
      <c r="C185" s="252" t="s">
        <v>228</v>
      </c>
      <c r="D185" s="247"/>
      <c r="E185" s="248">
        <v>6.7288800000000002</v>
      </c>
      <c r="F185" s="219"/>
      <c r="G185" s="219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126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52" t="s">
        <v>152</v>
      </c>
      <c r="D186" s="247"/>
      <c r="E186" s="248"/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126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16"/>
      <c r="B187" s="217"/>
      <c r="C187" s="252" t="s">
        <v>229</v>
      </c>
      <c r="D187" s="247"/>
      <c r="E187" s="248">
        <v>7.6572800000000001</v>
      </c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126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16"/>
      <c r="B188" s="217"/>
      <c r="C188" s="252" t="s">
        <v>153</v>
      </c>
      <c r="D188" s="247"/>
      <c r="E188" s="248"/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126</v>
      </c>
      <c r="AH188" s="209">
        <v>0</v>
      </c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6"/>
      <c r="B189" s="217"/>
      <c r="C189" s="252" t="s">
        <v>230</v>
      </c>
      <c r="D189" s="247"/>
      <c r="E189" s="248">
        <v>7.3240100000000004</v>
      </c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126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52" t="s">
        <v>154</v>
      </c>
      <c r="D190" s="247"/>
      <c r="E190" s="248"/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126</v>
      </c>
      <c r="AH190" s="209">
        <v>0</v>
      </c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16"/>
      <c r="B191" s="217"/>
      <c r="C191" s="252" t="s">
        <v>231</v>
      </c>
      <c r="D191" s="247"/>
      <c r="E191" s="248">
        <v>8.8395899999999994</v>
      </c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126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16"/>
      <c r="B192" s="217"/>
      <c r="C192" s="252" t="s">
        <v>232</v>
      </c>
      <c r="D192" s="247"/>
      <c r="E192" s="248"/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126</v>
      </c>
      <c r="AH192" s="209">
        <v>0</v>
      </c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16"/>
      <c r="B193" s="217"/>
      <c r="C193" s="252" t="s">
        <v>149</v>
      </c>
      <c r="D193" s="247"/>
      <c r="E193" s="248"/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126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16"/>
      <c r="B194" s="217"/>
      <c r="C194" s="252" t="s">
        <v>150</v>
      </c>
      <c r="D194" s="247"/>
      <c r="E194" s="248"/>
      <c r="F194" s="219"/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126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6"/>
      <c r="B195" s="217"/>
      <c r="C195" s="252" t="s">
        <v>233</v>
      </c>
      <c r="D195" s="247"/>
      <c r="E195" s="248">
        <v>1.36528</v>
      </c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126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16"/>
      <c r="B196" s="217"/>
      <c r="C196" s="252" t="s">
        <v>152</v>
      </c>
      <c r="D196" s="247"/>
      <c r="E196" s="248"/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126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16"/>
      <c r="B197" s="217"/>
      <c r="C197" s="252" t="s">
        <v>234</v>
      </c>
      <c r="D197" s="247"/>
      <c r="E197" s="248">
        <v>1.55365</v>
      </c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126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16"/>
      <c r="B198" s="217"/>
      <c r="C198" s="252" t="s">
        <v>153</v>
      </c>
      <c r="D198" s="247"/>
      <c r="E198" s="248"/>
      <c r="F198" s="219"/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126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16"/>
      <c r="B199" s="217"/>
      <c r="C199" s="252" t="s">
        <v>235</v>
      </c>
      <c r="D199" s="247"/>
      <c r="E199" s="248">
        <v>1.48603</v>
      </c>
      <c r="F199" s="219"/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126</v>
      </c>
      <c r="AH199" s="209">
        <v>0</v>
      </c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">
      <c r="A200" s="216"/>
      <c r="B200" s="217"/>
      <c r="C200" s="252" t="s">
        <v>154</v>
      </c>
      <c r="D200" s="247"/>
      <c r="E200" s="248"/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126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16"/>
      <c r="B201" s="217"/>
      <c r="C201" s="252" t="s">
        <v>236</v>
      </c>
      <c r="D201" s="247"/>
      <c r="E201" s="248">
        <v>1.7935399999999999</v>
      </c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126</v>
      </c>
      <c r="AH201" s="209">
        <v>0</v>
      </c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16"/>
      <c r="B202" s="217"/>
      <c r="C202" s="252" t="s">
        <v>237</v>
      </c>
      <c r="D202" s="247"/>
      <c r="E202" s="248"/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126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16"/>
      <c r="B203" s="217"/>
      <c r="C203" s="252" t="s">
        <v>149</v>
      </c>
      <c r="D203" s="247"/>
      <c r="E203" s="248"/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126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6"/>
      <c r="B204" s="217"/>
      <c r="C204" s="252" t="s">
        <v>150</v>
      </c>
      <c r="D204" s="247"/>
      <c r="E204" s="248"/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126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16"/>
      <c r="B205" s="217"/>
      <c r="C205" s="252" t="s">
        <v>238</v>
      </c>
      <c r="D205" s="247"/>
      <c r="E205" s="248">
        <v>0.25115999999999999</v>
      </c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126</v>
      </c>
      <c r="AH205" s="209">
        <v>0</v>
      </c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16"/>
      <c r="B206" s="217"/>
      <c r="C206" s="252" t="s">
        <v>152</v>
      </c>
      <c r="D206" s="247"/>
      <c r="E206" s="248"/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126</v>
      </c>
      <c r="AH206" s="209">
        <v>0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16"/>
      <c r="B207" s="217"/>
      <c r="C207" s="252" t="s">
        <v>238</v>
      </c>
      <c r="D207" s="247"/>
      <c r="E207" s="248">
        <v>0.25115999999999999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126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16"/>
      <c r="B208" s="217"/>
      <c r="C208" s="252" t="s">
        <v>153</v>
      </c>
      <c r="D208" s="247"/>
      <c r="E208" s="248"/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126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16"/>
      <c r="B209" s="217"/>
      <c r="C209" s="252" t="s">
        <v>238</v>
      </c>
      <c r="D209" s="247"/>
      <c r="E209" s="248">
        <v>0.25115999999999999</v>
      </c>
      <c r="F209" s="219"/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9"/>
      <c r="U209" s="219"/>
      <c r="V209" s="219"/>
      <c r="W209" s="219"/>
      <c r="X209" s="21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126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52" t="s">
        <v>154</v>
      </c>
      <c r="D210" s="247"/>
      <c r="E210" s="248"/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126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">
      <c r="A211" s="216"/>
      <c r="B211" s="217"/>
      <c r="C211" s="252" t="s">
        <v>239</v>
      </c>
      <c r="D211" s="247"/>
      <c r="E211" s="248">
        <v>0.37674000000000002</v>
      </c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126</v>
      </c>
      <c r="AH211" s="209">
        <v>0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6"/>
      <c r="B212" s="217"/>
      <c r="C212" s="243"/>
      <c r="D212" s="238"/>
      <c r="E212" s="238"/>
      <c r="F212" s="238"/>
      <c r="G212" s="238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106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>
        <v>17</v>
      </c>
      <c r="B213" s="217" t="s">
        <v>240</v>
      </c>
      <c r="C213" s="255" t="s">
        <v>241</v>
      </c>
      <c r="D213" s="218" t="s">
        <v>0</v>
      </c>
      <c r="E213" s="237"/>
      <c r="F213" s="220"/>
      <c r="G213" s="219">
        <f>ROUND(E213*F213,2)</f>
        <v>0</v>
      </c>
      <c r="H213" s="220"/>
      <c r="I213" s="219">
        <f>ROUND(E213*H213,2)</f>
        <v>0</v>
      </c>
      <c r="J213" s="220"/>
      <c r="K213" s="219">
        <f>ROUND(E213*J213,2)</f>
        <v>0</v>
      </c>
      <c r="L213" s="219">
        <v>21</v>
      </c>
      <c r="M213" s="219">
        <f>G213*(1+L213/100)</f>
        <v>0</v>
      </c>
      <c r="N213" s="219">
        <v>0</v>
      </c>
      <c r="O213" s="219">
        <f>ROUND(E213*N213,2)</f>
        <v>0</v>
      </c>
      <c r="P213" s="219">
        <v>0</v>
      </c>
      <c r="Q213" s="219">
        <f>ROUND(E213*P213,2)</f>
        <v>0</v>
      </c>
      <c r="R213" s="219" t="s">
        <v>242</v>
      </c>
      <c r="S213" s="219" t="s">
        <v>100</v>
      </c>
      <c r="T213" s="219" t="s">
        <v>101</v>
      </c>
      <c r="U213" s="219">
        <v>0</v>
      </c>
      <c r="V213" s="219">
        <f>ROUND(E213*U213,2)</f>
        <v>0</v>
      </c>
      <c r="W213" s="219"/>
      <c r="X213" s="219" t="s">
        <v>194</v>
      </c>
      <c r="Y213" s="209"/>
      <c r="Z213" s="209"/>
      <c r="AA213" s="209"/>
      <c r="AB213" s="209"/>
      <c r="AC213" s="209"/>
      <c r="AD213" s="209"/>
      <c r="AE213" s="209"/>
      <c r="AF213" s="209"/>
      <c r="AG213" s="209" t="s">
        <v>195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16"/>
      <c r="B214" s="217"/>
      <c r="C214" s="256" t="s">
        <v>243</v>
      </c>
      <c r="D214" s="251"/>
      <c r="E214" s="251"/>
      <c r="F214" s="251"/>
      <c r="G214" s="251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148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43"/>
      <c r="D215" s="238"/>
      <c r="E215" s="238"/>
      <c r="F215" s="238"/>
      <c r="G215" s="238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106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x14ac:dyDescent="0.2">
      <c r="A216" s="222" t="s">
        <v>95</v>
      </c>
      <c r="B216" s="223" t="s">
        <v>63</v>
      </c>
      <c r="C216" s="240" t="s">
        <v>64</v>
      </c>
      <c r="D216" s="224"/>
      <c r="E216" s="225"/>
      <c r="F216" s="226"/>
      <c r="G216" s="226">
        <f>SUMIF(AG217:AG235,"&lt;&gt;NOR",G217:G235)</f>
        <v>0</v>
      </c>
      <c r="H216" s="226"/>
      <c r="I216" s="226">
        <f>SUM(I217:I235)</f>
        <v>0</v>
      </c>
      <c r="J216" s="226"/>
      <c r="K216" s="226">
        <f>SUM(K217:K235)</f>
        <v>0</v>
      </c>
      <c r="L216" s="226"/>
      <c r="M216" s="226">
        <f>SUM(M217:M235)</f>
        <v>0</v>
      </c>
      <c r="N216" s="226"/>
      <c r="O216" s="226">
        <f>SUM(O217:O235)</f>
        <v>0.04</v>
      </c>
      <c r="P216" s="226"/>
      <c r="Q216" s="226">
        <f>SUM(Q217:Q235)</f>
        <v>0</v>
      </c>
      <c r="R216" s="226"/>
      <c r="S216" s="226"/>
      <c r="T216" s="227"/>
      <c r="U216" s="221"/>
      <c r="V216" s="221">
        <f>SUM(V217:V235)</f>
        <v>0</v>
      </c>
      <c r="W216" s="221"/>
      <c r="X216" s="221"/>
      <c r="AG216" t="s">
        <v>96</v>
      </c>
    </row>
    <row r="217" spans="1:60" outlineLevel="1" x14ac:dyDescent="0.2">
      <c r="A217" s="228">
        <v>18</v>
      </c>
      <c r="B217" s="229" t="s">
        <v>244</v>
      </c>
      <c r="C217" s="241" t="s">
        <v>245</v>
      </c>
      <c r="D217" s="230" t="s">
        <v>166</v>
      </c>
      <c r="E217" s="231">
        <v>154.26997</v>
      </c>
      <c r="F217" s="232"/>
      <c r="G217" s="233">
        <f>ROUND(E217*F217,2)</f>
        <v>0</v>
      </c>
      <c r="H217" s="232"/>
      <c r="I217" s="233">
        <f>ROUND(E217*H217,2)</f>
        <v>0</v>
      </c>
      <c r="J217" s="232"/>
      <c r="K217" s="233">
        <f>ROUND(E217*J217,2)</f>
        <v>0</v>
      </c>
      <c r="L217" s="233">
        <v>21</v>
      </c>
      <c r="M217" s="233">
        <f>G217*(1+L217/100)</f>
        <v>0</v>
      </c>
      <c r="N217" s="233">
        <v>2.5999999999999998E-4</v>
      </c>
      <c r="O217" s="233">
        <f>ROUND(E217*N217,2)</f>
        <v>0.04</v>
      </c>
      <c r="P217" s="233">
        <v>0</v>
      </c>
      <c r="Q217" s="233">
        <f>ROUND(E217*P217,2)</f>
        <v>0</v>
      </c>
      <c r="R217" s="233" t="s">
        <v>246</v>
      </c>
      <c r="S217" s="233" t="s">
        <v>100</v>
      </c>
      <c r="T217" s="234" t="s">
        <v>100</v>
      </c>
      <c r="U217" s="219">
        <v>0</v>
      </c>
      <c r="V217" s="219">
        <f>ROUND(E217*U217,2)</f>
        <v>0</v>
      </c>
      <c r="W217" s="219"/>
      <c r="X217" s="219" t="s">
        <v>247</v>
      </c>
      <c r="Y217" s="209"/>
      <c r="Z217" s="209"/>
      <c r="AA217" s="209"/>
      <c r="AB217" s="209"/>
      <c r="AC217" s="209"/>
      <c r="AD217" s="209"/>
      <c r="AE217" s="209"/>
      <c r="AF217" s="209"/>
      <c r="AG217" s="209" t="s">
        <v>248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ht="22.5" outlineLevel="1" x14ac:dyDescent="0.2">
      <c r="A218" s="216"/>
      <c r="B218" s="217"/>
      <c r="C218" s="253" t="s">
        <v>249</v>
      </c>
      <c r="D218" s="249"/>
      <c r="E218" s="249"/>
      <c r="F218" s="249"/>
      <c r="G218" s="24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148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35" t="str">
        <f>C218</f>
        <v>Oškrabání, jednonásobné mydlení, částečné vyhlazení malířskou masou jednonásobné, malba dvojnásobná, bez pačokování, jednobarevná s bílým stropem.</v>
      </c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16"/>
      <c r="B219" s="217"/>
      <c r="C219" s="252" t="s">
        <v>150</v>
      </c>
      <c r="D219" s="247"/>
      <c r="E219" s="248"/>
      <c r="F219" s="219"/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126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16"/>
      <c r="B220" s="217"/>
      <c r="C220" s="252" t="s">
        <v>250</v>
      </c>
      <c r="D220" s="247"/>
      <c r="E220" s="248">
        <v>24.117999999999999</v>
      </c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126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16"/>
      <c r="B221" s="217"/>
      <c r="C221" s="252" t="s">
        <v>152</v>
      </c>
      <c r="D221" s="247"/>
      <c r="E221" s="248"/>
      <c r="F221" s="219"/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126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16"/>
      <c r="B222" s="217"/>
      <c r="C222" s="252" t="s">
        <v>251</v>
      </c>
      <c r="D222" s="247"/>
      <c r="E222" s="248">
        <v>22.63</v>
      </c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126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16"/>
      <c r="B223" s="217"/>
      <c r="C223" s="252" t="s">
        <v>153</v>
      </c>
      <c r="D223" s="247"/>
      <c r="E223" s="248"/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126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16"/>
      <c r="B224" s="217"/>
      <c r="C224" s="252" t="s">
        <v>252</v>
      </c>
      <c r="D224" s="247"/>
      <c r="E224" s="248">
        <v>23.901</v>
      </c>
      <c r="F224" s="219"/>
      <c r="G224" s="219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126</v>
      </c>
      <c r="AH224" s="209">
        <v>0</v>
      </c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52" t="s">
        <v>154</v>
      </c>
      <c r="D225" s="247"/>
      <c r="E225" s="248"/>
      <c r="F225" s="219"/>
      <c r="G225" s="219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126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16"/>
      <c r="B226" s="217"/>
      <c r="C226" s="252" t="s">
        <v>253</v>
      </c>
      <c r="D226" s="247"/>
      <c r="E226" s="248">
        <v>23.931999999999999</v>
      </c>
      <c r="F226" s="219"/>
      <c r="G226" s="219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126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">
      <c r="A227" s="216"/>
      <c r="B227" s="217"/>
      <c r="C227" s="252" t="s">
        <v>150</v>
      </c>
      <c r="D227" s="247"/>
      <c r="E227" s="248"/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126</v>
      </c>
      <c r="AH227" s="209">
        <v>0</v>
      </c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16"/>
      <c r="B228" s="217"/>
      <c r="C228" s="252" t="s">
        <v>174</v>
      </c>
      <c r="D228" s="247"/>
      <c r="E228" s="248">
        <v>15.9236</v>
      </c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126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16"/>
      <c r="B229" s="217"/>
      <c r="C229" s="252" t="s">
        <v>152</v>
      </c>
      <c r="D229" s="247"/>
      <c r="E229" s="248"/>
      <c r="F229" s="219"/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126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16"/>
      <c r="B230" s="217"/>
      <c r="C230" s="252" t="s">
        <v>175</v>
      </c>
      <c r="D230" s="247"/>
      <c r="E230" s="248">
        <v>13.299440000000001</v>
      </c>
      <c r="F230" s="219"/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126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52" t="s">
        <v>153</v>
      </c>
      <c r="D231" s="247"/>
      <c r="E231" s="248"/>
      <c r="F231" s="219"/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126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">
      <c r="A232" s="216"/>
      <c r="B232" s="217"/>
      <c r="C232" s="252" t="s">
        <v>176</v>
      </c>
      <c r="D232" s="247"/>
      <c r="E232" s="248">
        <v>15.28912</v>
      </c>
      <c r="F232" s="219"/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126</v>
      </c>
      <c r="AH232" s="209">
        <v>0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16"/>
      <c r="B233" s="217"/>
      <c r="C233" s="252" t="s">
        <v>154</v>
      </c>
      <c r="D233" s="247"/>
      <c r="E233" s="248"/>
      <c r="F233" s="219"/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126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">
      <c r="A234" s="216"/>
      <c r="B234" s="217"/>
      <c r="C234" s="252" t="s">
        <v>177</v>
      </c>
      <c r="D234" s="247"/>
      <c r="E234" s="248">
        <v>15.17681</v>
      </c>
      <c r="F234" s="219"/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126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43"/>
      <c r="D235" s="238"/>
      <c r="E235" s="238"/>
      <c r="F235" s="238"/>
      <c r="G235" s="238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106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x14ac:dyDescent="0.2">
      <c r="A236" s="222" t="s">
        <v>95</v>
      </c>
      <c r="B236" s="223" t="s">
        <v>65</v>
      </c>
      <c r="C236" s="240" t="s">
        <v>66</v>
      </c>
      <c r="D236" s="224"/>
      <c r="E236" s="225"/>
      <c r="F236" s="226"/>
      <c r="G236" s="226">
        <f>SUMIF(AG237:AG239,"&lt;&gt;NOR",G237:G239)</f>
        <v>0</v>
      </c>
      <c r="H236" s="226"/>
      <c r="I236" s="226">
        <f>SUM(I237:I239)</f>
        <v>0</v>
      </c>
      <c r="J236" s="226"/>
      <c r="K236" s="226">
        <f>SUM(K237:K239)</f>
        <v>0</v>
      </c>
      <c r="L236" s="226"/>
      <c r="M236" s="226">
        <f>SUM(M237:M239)</f>
        <v>0</v>
      </c>
      <c r="N236" s="226"/>
      <c r="O236" s="226">
        <f>SUM(O237:O239)</f>
        <v>0.11</v>
      </c>
      <c r="P236" s="226"/>
      <c r="Q236" s="226">
        <f>SUM(Q237:Q239)</f>
        <v>0</v>
      </c>
      <c r="R236" s="226"/>
      <c r="S236" s="226"/>
      <c r="T236" s="227"/>
      <c r="U236" s="221"/>
      <c r="V236" s="221">
        <f>SUM(V237:V239)</f>
        <v>1.2</v>
      </c>
      <c r="W236" s="221"/>
      <c r="X236" s="221"/>
      <c r="AG236" t="s">
        <v>96</v>
      </c>
    </row>
    <row r="237" spans="1:60" outlineLevel="1" x14ac:dyDescent="0.2">
      <c r="A237" s="228">
        <v>19</v>
      </c>
      <c r="B237" s="229" t="s">
        <v>65</v>
      </c>
      <c r="C237" s="241" t="s">
        <v>254</v>
      </c>
      <c r="D237" s="230" t="s">
        <v>255</v>
      </c>
      <c r="E237" s="231">
        <v>4</v>
      </c>
      <c r="F237" s="232"/>
      <c r="G237" s="233">
        <f>ROUND(E237*F237,2)</f>
        <v>0</v>
      </c>
      <c r="H237" s="232"/>
      <c r="I237" s="233">
        <f>ROUND(E237*H237,2)</f>
        <v>0</v>
      </c>
      <c r="J237" s="232"/>
      <c r="K237" s="233">
        <f>ROUND(E237*J237,2)</f>
        <v>0</v>
      </c>
      <c r="L237" s="233">
        <v>21</v>
      </c>
      <c r="M237" s="233">
        <f>G237*(1+L237/100)</f>
        <v>0</v>
      </c>
      <c r="N237" s="233">
        <v>2.7089999999999999E-2</v>
      </c>
      <c r="O237" s="233">
        <f>ROUND(E237*N237,2)</f>
        <v>0.11</v>
      </c>
      <c r="P237" s="233">
        <v>0</v>
      </c>
      <c r="Q237" s="233">
        <f>ROUND(E237*P237,2)</f>
        <v>0</v>
      </c>
      <c r="R237" s="233"/>
      <c r="S237" s="233" t="s">
        <v>122</v>
      </c>
      <c r="T237" s="234" t="s">
        <v>256</v>
      </c>
      <c r="U237" s="219">
        <v>0.3</v>
      </c>
      <c r="V237" s="219">
        <f>ROUND(E237*U237,2)</f>
        <v>1.2</v>
      </c>
      <c r="W237" s="219"/>
      <c r="X237" s="219" t="s">
        <v>123</v>
      </c>
      <c r="Y237" s="209"/>
      <c r="Z237" s="209"/>
      <c r="AA237" s="209"/>
      <c r="AB237" s="209"/>
      <c r="AC237" s="209"/>
      <c r="AD237" s="209"/>
      <c r="AE237" s="209"/>
      <c r="AF237" s="209"/>
      <c r="AG237" s="209" t="s">
        <v>124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ht="33.75" outlineLevel="1" x14ac:dyDescent="0.2">
      <c r="A238" s="216"/>
      <c r="B238" s="217"/>
      <c r="C238" s="242" t="s">
        <v>257</v>
      </c>
      <c r="D238" s="236"/>
      <c r="E238" s="236"/>
      <c r="F238" s="236"/>
      <c r="G238" s="236"/>
      <c r="H238" s="219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  <c r="T238" s="219"/>
      <c r="U238" s="219"/>
      <c r="V238" s="219"/>
      <c r="W238" s="219"/>
      <c r="X238" s="21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105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35" t="str">
        <f>C238</f>
        <v>Umístění okrajových pásků, úprava dílců na potřebný rozměr, položení jedné vrstvy ze dvou podlahových dílců (včechny dílce jsou slepeny k sobě už od výrobce), lepení spojů, sešroubování v místě spojů, zatmelení spár. Použití do dočasně a krátkodobě vlhkých prostor.</v>
      </c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16"/>
      <c r="B239" s="217"/>
      <c r="C239" s="243"/>
      <c r="D239" s="238"/>
      <c r="E239" s="238"/>
      <c r="F239" s="238"/>
      <c r="G239" s="238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106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x14ac:dyDescent="0.2">
      <c r="A240" s="3"/>
      <c r="B240" s="4"/>
      <c r="C240" s="244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AE240">
        <v>15</v>
      </c>
      <c r="AF240">
        <v>21</v>
      </c>
      <c r="AG240" t="s">
        <v>82</v>
      </c>
    </row>
    <row r="241" spans="1:33" x14ac:dyDescent="0.2">
      <c r="A241" s="212"/>
      <c r="B241" s="213" t="s">
        <v>29</v>
      </c>
      <c r="C241" s="245"/>
      <c r="D241" s="214"/>
      <c r="E241" s="215"/>
      <c r="F241" s="215"/>
      <c r="G241" s="239">
        <f>G8+G28+G72+G97+G104+G216+G236</f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AE241">
        <f>SUMIF(L7:L239,AE240,G7:G239)</f>
        <v>0</v>
      </c>
      <c r="AF241">
        <f>SUMIF(L7:L239,AF240,G7:G239)</f>
        <v>0</v>
      </c>
      <c r="AG241" t="s">
        <v>119</v>
      </c>
    </row>
    <row r="242" spans="1:33" x14ac:dyDescent="0.2">
      <c r="C242" s="246"/>
      <c r="D242" s="10"/>
      <c r="AG242" t="s">
        <v>120</v>
      </c>
    </row>
    <row r="243" spans="1:33" x14ac:dyDescent="0.2">
      <c r="D243" s="10"/>
    </row>
    <row r="244" spans="1:33" x14ac:dyDescent="0.2">
      <c r="D244" s="10"/>
    </row>
    <row r="245" spans="1:33" x14ac:dyDescent="0.2">
      <c r="D245" s="10"/>
    </row>
    <row r="246" spans="1:33" x14ac:dyDescent="0.2">
      <c r="D246" s="10"/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30">
    <mergeCell ref="C214:G214"/>
    <mergeCell ref="C215:G215"/>
    <mergeCell ref="C218:G218"/>
    <mergeCell ref="C235:G235"/>
    <mergeCell ref="C238:G238"/>
    <mergeCell ref="C239:G239"/>
    <mergeCell ref="C147:G147"/>
    <mergeCell ref="C158:G158"/>
    <mergeCell ref="C169:G169"/>
    <mergeCell ref="C171:G171"/>
    <mergeCell ref="C181:G181"/>
    <mergeCell ref="C212:G212"/>
    <mergeCell ref="C96:G96"/>
    <mergeCell ref="C99:G99"/>
    <mergeCell ref="C103:G103"/>
    <mergeCell ref="C106:G106"/>
    <mergeCell ref="C116:G116"/>
    <mergeCell ref="C136:G136"/>
    <mergeCell ref="C40:G40"/>
    <mergeCell ref="C60:G60"/>
    <mergeCell ref="C71:G71"/>
    <mergeCell ref="C82:G82"/>
    <mergeCell ref="C92:G92"/>
    <mergeCell ref="C94:G94"/>
    <mergeCell ref="A1:G1"/>
    <mergeCell ref="C2:G2"/>
    <mergeCell ref="C3:G3"/>
    <mergeCell ref="C4:G4"/>
    <mergeCell ref="C27:G27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01 00 Pol</vt:lpstr>
      <vt:lpstr>SO 01 1-SA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 Pol'!Názvy_tisku</vt:lpstr>
      <vt:lpstr>'SO 01 1-SA Pol'!Názvy_tisku</vt:lpstr>
      <vt:lpstr>oadresa</vt:lpstr>
      <vt:lpstr>Stavba!Objednatel</vt:lpstr>
      <vt:lpstr>Stavba!Objekt</vt:lpstr>
      <vt:lpstr>'SO 01 00 Pol'!Oblast_tisku</vt:lpstr>
      <vt:lpstr>'SO 01 1-SA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2021-11-11T14:44:28Z</dcterms:modified>
</cp:coreProperties>
</file>